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_연구실 작업 중\2018 GC\"/>
    </mc:Choice>
  </mc:AlternateContent>
  <bookViews>
    <workbookView xWindow="0" yWindow="15" windowWidth="16155" windowHeight="10230" activeTab="2"/>
  </bookViews>
  <sheets>
    <sheet name="OECD" sheetId="1" r:id="rId1"/>
    <sheet name="OECD_sub" sheetId="3" r:id="rId2"/>
    <sheet name="Sheet1" sheetId="4" r:id="rId3"/>
  </sheets>
  <externalReferences>
    <externalReference r:id="rId4"/>
  </externalReferences>
  <calcPr calcId="162913"/>
</workbook>
</file>

<file path=xl/calcChain.xml><?xml version="1.0" encoding="utf-8"?>
<calcChain xmlns="http://schemas.openxmlformats.org/spreadsheetml/2006/main">
  <c r="L10" i="4" l="1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9" i="4"/>
  <c r="L8" i="4"/>
  <c r="L7" i="4"/>
  <c r="L6" i="4"/>
  <c r="L5" i="4"/>
  <c r="L4" i="4"/>
  <c r="L3" i="4"/>
  <c r="L2" i="4"/>
  <c r="G70" i="3"/>
  <c r="C41" i="3"/>
  <c r="D41" i="3"/>
  <c r="D44" i="3" s="1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C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C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C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AB47" i="3"/>
  <c r="C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C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C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Y50" i="3"/>
  <c r="Z50" i="3"/>
  <c r="AA50" i="3"/>
  <c r="AB50" i="3"/>
  <c r="C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Z51" i="3"/>
  <c r="AA51" i="3"/>
  <c r="AB51" i="3"/>
  <c r="C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AB52" i="3"/>
  <c r="C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Y53" i="3"/>
  <c r="AA53" i="3"/>
  <c r="AB53" i="3"/>
  <c r="C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Y54" i="3"/>
  <c r="Z54" i="3"/>
  <c r="AA54" i="3"/>
  <c r="AB54" i="3"/>
  <c r="C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Y55" i="3"/>
  <c r="Z55" i="3"/>
  <c r="AA55" i="3"/>
  <c r="AB55" i="3"/>
  <c r="C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R56" i="3"/>
  <c r="S56" i="3"/>
  <c r="T56" i="3"/>
  <c r="U56" i="3"/>
  <c r="V56" i="3"/>
  <c r="W56" i="3"/>
  <c r="X56" i="3"/>
  <c r="Y56" i="3"/>
  <c r="Z56" i="3"/>
  <c r="AA56" i="3"/>
  <c r="AB56" i="3"/>
  <c r="C57" i="3"/>
  <c r="E57" i="3"/>
  <c r="F57" i="3"/>
  <c r="G57" i="3"/>
  <c r="H57" i="3"/>
  <c r="I57" i="3"/>
  <c r="J57" i="3"/>
  <c r="K57" i="3"/>
  <c r="L57" i="3"/>
  <c r="N57" i="3"/>
  <c r="O57" i="3"/>
  <c r="P57" i="3"/>
  <c r="Q57" i="3"/>
  <c r="R57" i="3"/>
  <c r="S57" i="3"/>
  <c r="T57" i="3"/>
  <c r="U57" i="3"/>
  <c r="V57" i="3"/>
  <c r="W57" i="3"/>
  <c r="X57" i="3"/>
  <c r="Y57" i="3"/>
  <c r="Z57" i="3"/>
  <c r="AA57" i="3"/>
  <c r="AB57" i="3"/>
  <c r="C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R58" i="3"/>
  <c r="S58" i="3"/>
  <c r="T58" i="3"/>
  <c r="V58" i="3"/>
  <c r="W58" i="3"/>
  <c r="X58" i="3"/>
  <c r="Y58" i="3"/>
  <c r="Z58" i="3"/>
  <c r="AA58" i="3"/>
  <c r="AB58" i="3"/>
  <c r="C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X59" i="3"/>
  <c r="Y59" i="3"/>
  <c r="Z59" i="3"/>
  <c r="AA59" i="3"/>
  <c r="AB59" i="3"/>
  <c r="C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X60" i="3"/>
  <c r="Y60" i="3"/>
  <c r="Z60" i="3"/>
  <c r="AA60" i="3"/>
  <c r="AB60" i="3"/>
  <c r="C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X61" i="3"/>
  <c r="Y61" i="3"/>
  <c r="Z61" i="3"/>
  <c r="AA61" i="3"/>
  <c r="AB61" i="3"/>
  <c r="C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Z62" i="3"/>
  <c r="AA62" i="3"/>
  <c r="AB62" i="3"/>
  <c r="C63" i="3"/>
  <c r="E63" i="3"/>
  <c r="F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Y63" i="3"/>
  <c r="Z63" i="3"/>
  <c r="AA63" i="3"/>
  <c r="AB63" i="3"/>
  <c r="C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Y64" i="3"/>
  <c r="Z64" i="3"/>
  <c r="AA64" i="3"/>
  <c r="AB64" i="3"/>
  <c r="C65" i="3"/>
  <c r="E65" i="3"/>
  <c r="F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Y65" i="3"/>
  <c r="Z65" i="3"/>
  <c r="AA65" i="3"/>
  <c r="AB65" i="3"/>
  <c r="C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Y66" i="3"/>
  <c r="Z66" i="3"/>
  <c r="AA66" i="3"/>
  <c r="AB66" i="3"/>
  <c r="C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Y67" i="3"/>
  <c r="Z67" i="3"/>
  <c r="AA67" i="3"/>
  <c r="AB67" i="3"/>
  <c r="C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Y68" i="3"/>
  <c r="Z68" i="3"/>
  <c r="AA68" i="3"/>
  <c r="AB68" i="3"/>
  <c r="C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Y69" i="3"/>
  <c r="Z69" i="3"/>
  <c r="AA69" i="3"/>
  <c r="AB69" i="3"/>
  <c r="C70" i="3"/>
  <c r="E70" i="3"/>
  <c r="F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Y70" i="3"/>
  <c r="Z70" i="3"/>
  <c r="AA70" i="3"/>
  <c r="AB70" i="3"/>
  <c r="C71" i="3"/>
  <c r="E71" i="3"/>
  <c r="F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Y71" i="3"/>
  <c r="Z71" i="3"/>
  <c r="AA71" i="3"/>
  <c r="AB71" i="3"/>
  <c r="C72" i="3"/>
  <c r="E72" i="3"/>
  <c r="F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Y72" i="3"/>
  <c r="Z72" i="3"/>
  <c r="AA72" i="3"/>
  <c r="AB72" i="3"/>
  <c r="C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Y73" i="3"/>
  <c r="Z73" i="3"/>
  <c r="AA73" i="3"/>
  <c r="AB73" i="3"/>
  <c r="C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Y74" i="3"/>
  <c r="Z74" i="3"/>
  <c r="AA74" i="3"/>
  <c r="AB74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F40" i="3"/>
  <c r="E40" i="3"/>
  <c r="D40" i="3"/>
  <c r="C40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I26" i="4"/>
  <c r="J26" i="4"/>
  <c r="I23" i="4"/>
  <c r="J23" i="4"/>
  <c r="J21" i="4"/>
  <c r="I21" i="4"/>
  <c r="J18" i="4"/>
  <c r="I18" i="4"/>
  <c r="I15" i="4"/>
  <c r="J15" i="4"/>
  <c r="I12" i="4"/>
  <c r="J12" i="4"/>
  <c r="J10" i="4"/>
  <c r="I10" i="4"/>
  <c r="J8" i="4"/>
  <c r="I8" i="4"/>
  <c r="J5" i="4"/>
  <c r="I5" i="4"/>
  <c r="J2" i="4"/>
  <c r="I2" i="4"/>
  <c r="E31" i="4"/>
  <c r="E30" i="4"/>
  <c r="E29" i="4"/>
  <c r="E28" i="4"/>
  <c r="F31" i="4"/>
  <c r="F30" i="4"/>
  <c r="F29" i="4"/>
  <c r="F28" i="4"/>
  <c r="E6" i="4"/>
  <c r="E5" i="4"/>
  <c r="E4" i="4"/>
  <c r="E3" i="4"/>
  <c r="D47" i="3" l="1"/>
  <c r="D49" i="3"/>
  <c r="D48" i="3"/>
  <c r="D46" i="3"/>
  <c r="F6" i="4"/>
  <c r="F5" i="4"/>
  <c r="F4" i="4"/>
  <c r="F3" i="4"/>
  <c r="F2" i="4"/>
  <c r="E2" i="4"/>
  <c r="D50" i="3" l="1"/>
  <c r="D52" i="3"/>
  <c r="D51" i="3"/>
  <c r="D57" i="3" l="1"/>
  <c r="D58" i="3"/>
  <c r="D54" i="3"/>
  <c r="D53" i="3"/>
  <c r="D56" i="3"/>
  <c r="D55" i="3"/>
  <c r="D60" i="3" l="1"/>
  <c r="D59" i="3"/>
  <c r="D61" i="3"/>
  <c r="D64" i="3" l="1"/>
  <c r="D63" i="3"/>
  <c r="D66" i="3" s="1"/>
  <c r="D62" i="3"/>
  <c r="D67" i="3" l="1"/>
  <c r="D65" i="3"/>
  <c r="D68" i="3" s="1"/>
  <c r="D71" i="3" s="1"/>
  <c r="D70" i="3" l="1"/>
  <c r="D69" i="3"/>
  <c r="D72" i="3" s="1"/>
  <c r="D73" i="3" l="1"/>
  <c r="D74" i="3"/>
</calcChain>
</file>

<file path=xl/sharedStrings.xml><?xml version="1.0" encoding="utf-8"?>
<sst xmlns="http://schemas.openxmlformats.org/spreadsheetml/2006/main" count="372" uniqueCount="205">
  <si>
    <t>Country</t>
  </si>
  <si>
    <t>Australia</t>
  </si>
  <si>
    <t>Austria</t>
  </si>
  <si>
    <t>Belgium</t>
  </si>
  <si>
    <t>Canada</t>
  </si>
  <si>
    <t>Chile</t>
  </si>
  <si>
    <t>Czech Rep.</t>
  </si>
  <si>
    <t>Denmark</t>
  </si>
  <si>
    <t>Estonia</t>
  </si>
  <si>
    <t>Finland</t>
  </si>
  <si>
    <t>France</t>
  </si>
  <si>
    <t>Germany</t>
  </si>
  <si>
    <t>Greece</t>
  </si>
  <si>
    <t>Hungary</t>
  </si>
  <si>
    <t>Iceland</t>
  </si>
  <si>
    <t>Ireland</t>
  </si>
  <si>
    <t>Israel</t>
  </si>
  <si>
    <t>Italy</t>
  </si>
  <si>
    <t>Japan</t>
  </si>
  <si>
    <t>Korea, Rep.</t>
  </si>
  <si>
    <t>Latvia</t>
  </si>
  <si>
    <t>Luxembourg</t>
  </si>
  <si>
    <t>Mexico</t>
  </si>
  <si>
    <t>Netherlands</t>
  </si>
  <si>
    <t>New Zealand</t>
  </si>
  <si>
    <t>Norway</t>
  </si>
  <si>
    <t>Poland</t>
  </si>
  <si>
    <t>Portugal</t>
  </si>
  <si>
    <t>Slovak Rep.</t>
  </si>
  <si>
    <t>Slovenia</t>
  </si>
  <si>
    <t>Spain</t>
  </si>
  <si>
    <t>Sweden</t>
  </si>
  <si>
    <t>Switzerland</t>
  </si>
  <si>
    <t>Turkey</t>
  </si>
  <si>
    <t>United Kingdom</t>
  </si>
  <si>
    <t>United States</t>
  </si>
  <si>
    <t>.</t>
  </si>
  <si>
    <t>ICT_total</t>
  </si>
  <si>
    <t>ICT_rank</t>
  </si>
  <si>
    <t>RnD_total</t>
  </si>
  <si>
    <t>RnD_rank</t>
  </si>
  <si>
    <t>거버넌스_total</t>
  </si>
  <si>
    <t>거버넌스_rank</t>
  </si>
  <si>
    <t>경제_total</t>
  </si>
  <si>
    <t>경제_rank</t>
  </si>
  <si>
    <t>교육_total</t>
  </si>
  <si>
    <t>교육_rank</t>
  </si>
  <si>
    <t>문화관광_total</t>
  </si>
  <si>
    <t>문화관광_rank</t>
  </si>
  <si>
    <t>농업식품_total</t>
  </si>
  <si>
    <t>농업식품_rank</t>
  </si>
  <si>
    <t>보건복지_total</t>
  </si>
  <si>
    <t>보건복지_rank</t>
  </si>
  <si>
    <t>Safety_total</t>
  </si>
  <si>
    <t>Safety_rank</t>
  </si>
  <si>
    <t>환경_total</t>
  </si>
  <si>
    <t>환경_rank</t>
  </si>
  <si>
    <t>투입_total</t>
  </si>
  <si>
    <t>투입_rank</t>
  </si>
  <si>
    <t>전환_total</t>
  </si>
  <si>
    <t>전환_rank</t>
  </si>
  <si>
    <t>산출_total</t>
  </si>
  <si>
    <t>산출_rank</t>
  </si>
  <si>
    <t>결과_total</t>
  </si>
  <si>
    <t>결과_rank</t>
  </si>
  <si>
    <t>ICT_결과</t>
  </si>
  <si>
    <t>ICT_산출</t>
  </si>
  <si>
    <t>ICT_전환</t>
  </si>
  <si>
    <t>ICT_투입</t>
  </si>
  <si>
    <t>RnD_결과</t>
  </si>
  <si>
    <t>RnD_산출</t>
  </si>
  <si>
    <t>RnD_전환</t>
  </si>
  <si>
    <t>RnD_투입</t>
  </si>
  <si>
    <t>Safety_결과</t>
  </si>
  <si>
    <t>Safety_산출</t>
  </si>
  <si>
    <t>Safety_전환</t>
  </si>
  <si>
    <t>Safety_투입</t>
  </si>
  <si>
    <t>거버넌스_결과</t>
  </si>
  <si>
    <t>거버넌스_산출</t>
  </si>
  <si>
    <t>거버넌스_전환</t>
  </si>
  <si>
    <t>거버넌스_투입</t>
  </si>
  <si>
    <t>경제_결과</t>
  </si>
  <si>
    <t>경제_산출</t>
  </si>
  <si>
    <t>경제_전환</t>
  </si>
  <si>
    <t>경제_투입</t>
  </si>
  <si>
    <t>교육_결과</t>
  </si>
  <si>
    <t>교육_산출</t>
  </si>
  <si>
    <t>교육_전환</t>
  </si>
  <si>
    <t>교육_투입</t>
  </si>
  <si>
    <t>농업식품_결과</t>
  </si>
  <si>
    <t>농업식품_산출</t>
  </si>
  <si>
    <t>농업식품_전환</t>
  </si>
  <si>
    <t>농업식품_투입</t>
  </si>
  <si>
    <t>문화관광_결과</t>
  </si>
  <si>
    <t>문화관광_산출</t>
  </si>
  <si>
    <t>문화관광_전환</t>
  </si>
  <si>
    <t>문화관광_투입</t>
  </si>
  <si>
    <t>보건복지_결과</t>
  </si>
  <si>
    <t>보건복지_산출</t>
  </si>
  <si>
    <t>보건복지_전환</t>
  </si>
  <si>
    <t>보건복지_투입</t>
  </si>
  <si>
    <t>환경_결과</t>
  </si>
  <si>
    <t>환경_산출</t>
  </si>
  <si>
    <t>환경_전환</t>
  </si>
  <si>
    <t>환경_투입</t>
  </si>
  <si>
    <r>
      <t>2016</t>
    </r>
    <r>
      <rPr>
        <sz val="10"/>
        <rFont val="Arial"/>
        <family val="2"/>
      </rPr>
      <t>_rank</t>
    </r>
    <phoneticPr fontId="0" type="noConversion"/>
  </si>
  <si>
    <t>2016_GC</t>
    <phoneticPr fontId="0" type="noConversion"/>
  </si>
  <si>
    <r>
      <t>2015</t>
    </r>
    <r>
      <rPr>
        <sz val="10"/>
        <rFont val="Arial"/>
        <family val="2"/>
      </rPr>
      <t>_rank</t>
    </r>
    <phoneticPr fontId="0" type="noConversion"/>
  </si>
  <si>
    <t>2015_GC</t>
    <phoneticPr fontId="0" type="noConversion"/>
  </si>
  <si>
    <r>
      <t>2014</t>
    </r>
    <r>
      <rPr>
        <sz val="10"/>
        <rFont val="Arial"/>
        <family val="2"/>
      </rPr>
      <t>_rank</t>
    </r>
    <phoneticPr fontId="0" type="noConversion"/>
  </si>
  <si>
    <r>
      <t>2014_</t>
    </r>
    <r>
      <rPr>
        <sz val="10"/>
        <rFont val="Arial"/>
        <family val="2"/>
      </rPr>
      <t>GC</t>
    </r>
    <phoneticPr fontId="0" type="noConversion"/>
  </si>
  <si>
    <r>
      <t>2</t>
    </r>
    <r>
      <rPr>
        <sz val="10"/>
        <rFont val="Arial"/>
        <family val="2"/>
      </rPr>
      <t>018_GC</t>
    </r>
    <phoneticPr fontId="0" type="noConversion"/>
  </si>
  <si>
    <r>
      <t>2</t>
    </r>
    <r>
      <rPr>
        <sz val="10"/>
        <rFont val="Arial"/>
        <family val="2"/>
      </rPr>
      <t>018_rank</t>
    </r>
    <phoneticPr fontId="0" type="noConversion"/>
  </si>
  <si>
    <t>.</t>
    <phoneticPr fontId="0" type="noConversion"/>
  </si>
  <si>
    <t>.</t>
    <phoneticPr fontId="0" type="noConversion"/>
  </si>
  <si>
    <r>
      <t>환경</t>
    </r>
    <r>
      <rPr>
        <sz val="10"/>
        <rFont val="Arial"/>
        <family val="2"/>
      </rPr>
      <t>_Renewable Energy</t>
    </r>
  </si>
  <si>
    <r>
      <t>환경</t>
    </r>
    <r>
      <rPr>
        <sz val="10"/>
        <rFont val="Arial"/>
        <family val="2"/>
      </rPr>
      <t>_Environmental Resource Protection</t>
    </r>
  </si>
  <si>
    <r>
      <t>환경</t>
    </r>
    <r>
      <rPr>
        <sz val="10"/>
        <rFont val="Arial"/>
        <family val="2"/>
      </rPr>
      <t>_Environmental Behavior</t>
    </r>
  </si>
  <si>
    <r>
      <t>보건복지</t>
    </r>
    <r>
      <rPr>
        <sz val="10"/>
        <rFont val="Arial"/>
        <family val="2"/>
      </rPr>
      <t>_Welfare</t>
    </r>
  </si>
  <si>
    <r>
      <t>보건복지</t>
    </r>
    <r>
      <rPr>
        <sz val="10"/>
        <rFont val="Arial"/>
        <family val="2"/>
      </rPr>
      <t>_Life and Death</t>
    </r>
  </si>
  <si>
    <r>
      <t>보건복지</t>
    </r>
    <r>
      <rPr>
        <sz val="10"/>
        <rFont val="Arial"/>
        <family val="2"/>
      </rPr>
      <t>_Health</t>
    </r>
  </si>
  <si>
    <r>
      <t>문화관광</t>
    </r>
    <r>
      <rPr>
        <sz val="10"/>
        <rFont val="Arial"/>
        <family val="2"/>
      </rPr>
      <t>_Tourism</t>
    </r>
  </si>
  <si>
    <r>
      <t>문화관광</t>
    </r>
    <r>
      <rPr>
        <sz val="10"/>
        <rFont val="Arial"/>
        <family val="2"/>
      </rPr>
      <t>_Cultural goods</t>
    </r>
  </si>
  <si>
    <r>
      <t>농업식품</t>
    </r>
    <r>
      <rPr>
        <sz val="10"/>
        <rFont val="Arial"/>
        <family val="2"/>
      </rPr>
      <t>_Resources</t>
    </r>
  </si>
  <si>
    <r>
      <t>농업식품</t>
    </r>
    <r>
      <rPr>
        <sz val="10"/>
        <rFont val="Arial"/>
        <family val="2"/>
      </rPr>
      <t>_Productivity</t>
    </r>
  </si>
  <si>
    <r>
      <t>농업식품</t>
    </r>
    <r>
      <rPr>
        <sz val="10"/>
        <rFont val="Arial"/>
        <family val="2"/>
      </rPr>
      <t>_Institution &amp; Finance</t>
    </r>
  </si>
  <si>
    <r>
      <t>교육</t>
    </r>
    <r>
      <rPr>
        <sz val="10"/>
        <rFont val="Arial"/>
        <family val="2"/>
      </rPr>
      <t>_Government Involvement</t>
    </r>
  </si>
  <si>
    <r>
      <t>교육</t>
    </r>
    <r>
      <rPr>
        <sz val="10"/>
        <rFont val="Arial"/>
        <family val="2"/>
      </rPr>
      <t>_Education Performance</t>
    </r>
  </si>
  <si>
    <r>
      <t>교육</t>
    </r>
    <r>
      <rPr>
        <sz val="10"/>
        <rFont val="Arial"/>
        <family val="2"/>
      </rPr>
      <t>_Education Endowment</t>
    </r>
  </si>
  <si>
    <r>
      <t>경제</t>
    </r>
    <r>
      <rPr>
        <sz val="10"/>
        <rFont val="Arial"/>
        <family val="2"/>
      </rPr>
      <t>_Economic Fundamental</t>
    </r>
  </si>
  <si>
    <r>
      <t>경제</t>
    </r>
    <r>
      <rPr>
        <sz val="10"/>
        <rFont val="Arial"/>
        <family val="2"/>
      </rPr>
      <t>_Economic Equity</t>
    </r>
  </si>
  <si>
    <r>
      <t>경제</t>
    </r>
    <r>
      <rPr>
        <sz val="10"/>
        <rFont val="Arial"/>
        <family val="2"/>
      </rPr>
      <t>_Ecomomic Institution and Policy</t>
    </r>
  </si>
  <si>
    <r>
      <t>거버넌스</t>
    </r>
    <r>
      <rPr>
        <sz val="10"/>
        <rFont val="Arial"/>
        <family val="2"/>
      </rPr>
      <t>_Self-governance</t>
    </r>
  </si>
  <si>
    <r>
      <t>거버넌스</t>
    </r>
    <r>
      <rPr>
        <sz val="10"/>
        <rFont val="Arial"/>
        <family val="2"/>
      </rPr>
      <t>_Civil Society</t>
    </r>
  </si>
  <si>
    <t>Safety_Disaster Management</t>
  </si>
  <si>
    <t>Safety_Criminal Justice &amp; Security</t>
  </si>
  <si>
    <t>R&amp;D_Governmental</t>
  </si>
  <si>
    <t>R&amp;D_Entrepreneurial</t>
  </si>
  <si>
    <t>R&amp;D_Academic</t>
  </si>
  <si>
    <t>ICT_utilization</t>
  </si>
  <si>
    <t>ICT_scale</t>
  </si>
  <si>
    <t>ICT_promotion</t>
  </si>
  <si>
    <t>만들고 싶은 나라</t>
    <phoneticPr fontId="4" type="noConversion"/>
  </si>
  <si>
    <t>Rank</t>
  </si>
  <si>
    <t>Score</t>
  </si>
  <si>
    <t>Subgroup</t>
  </si>
  <si>
    <t>높이 6.3</t>
    <phoneticPr fontId="4" type="noConversion"/>
  </si>
  <si>
    <t>너비 7.3</t>
    <phoneticPr fontId="4" type="noConversion"/>
  </si>
  <si>
    <t>2017-18 GC</t>
    <phoneticPr fontId="2" type="noConversion"/>
  </si>
  <si>
    <t>2016-17 GC</t>
    <phoneticPr fontId="2" type="noConversion"/>
  </si>
  <si>
    <t>2015-16 GC</t>
  </si>
  <si>
    <t>2014-15 GC</t>
  </si>
  <si>
    <t>2013-14 GC</t>
  </si>
  <si>
    <t>Input</t>
  </si>
  <si>
    <t>Throughput</t>
  </si>
  <si>
    <t>Output</t>
  </si>
  <si>
    <t>Outcome</t>
  </si>
  <si>
    <t>높이 5.5</t>
    <phoneticPr fontId="4" type="noConversion"/>
  </si>
  <si>
    <r>
      <t>201</t>
    </r>
    <r>
      <rPr>
        <sz val="10"/>
        <rFont val="Arial"/>
        <family val="2"/>
      </rPr>
      <t>7</t>
    </r>
    <r>
      <rPr>
        <sz val="10"/>
        <rFont val="Arial"/>
        <family val="2"/>
      </rPr>
      <t>_GC</t>
    </r>
    <phoneticPr fontId="0" type="noConversion"/>
  </si>
  <si>
    <r>
      <t>201</t>
    </r>
    <r>
      <rPr>
        <sz val="10"/>
        <rFont val="Arial"/>
        <family val="2"/>
      </rPr>
      <t>7</t>
    </r>
    <r>
      <rPr>
        <sz val="10"/>
        <rFont val="Arial"/>
        <family val="2"/>
      </rPr>
      <t>_rank</t>
    </r>
    <phoneticPr fontId="0" type="noConversion"/>
  </si>
  <si>
    <t>.</t>
    <phoneticPr fontId="0" type="noConversion"/>
  </si>
  <si>
    <t>.</t>
    <phoneticPr fontId="0" type="noConversion"/>
  </si>
  <si>
    <t>ICT</t>
    <phoneticPr fontId="2" type="noConversion"/>
  </si>
  <si>
    <t>Academic</t>
    <phoneticPr fontId="2" type="noConversion"/>
  </si>
  <si>
    <t>Entrepreneurial</t>
    <phoneticPr fontId="2" type="noConversion"/>
  </si>
  <si>
    <t>Governmental</t>
    <phoneticPr fontId="2" type="noConversion"/>
  </si>
  <si>
    <t>R&amp;D</t>
    <phoneticPr fontId="2" type="noConversion"/>
  </si>
  <si>
    <t>Criminal Justice &amp; Security</t>
    <phoneticPr fontId="2" type="noConversion"/>
  </si>
  <si>
    <t>Disaster Management</t>
    <phoneticPr fontId="2" type="noConversion"/>
  </si>
  <si>
    <t>Safety</t>
    <phoneticPr fontId="2" type="noConversion"/>
  </si>
  <si>
    <t>Governance</t>
    <phoneticPr fontId="2" type="noConversion"/>
  </si>
  <si>
    <t>Civil Society</t>
    <phoneticPr fontId="2" type="noConversion"/>
  </si>
  <si>
    <t>Self-governance</t>
    <phoneticPr fontId="2" type="noConversion"/>
  </si>
  <si>
    <t>Economy</t>
    <phoneticPr fontId="2" type="noConversion"/>
  </si>
  <si>
    <t>Government Involvement</t>
    <phoneticPr fontId="2" type="noConversion"/>
  </si>
  <si>
    <t>Education</t>
    <phoneticPr fontId="2" type="noConversion"/>
  </si>
  <si>
    <t>Institution &amp; Finance</t>
    <phoneticPr fontId="2" type="noConversion"/>
  </si>
  <si>
    <t>Productivity</t>
    <phoneticPr fontId="2" type="noConversion"/>
  </si>
  <si>
    <t>Resources</t>
    <phoneticPr fontId="2" type="noConversion"/>
  </si>
  <si>
    <t>Agriculture 
&amp;Food</t>
    <phoneticPr fontId="2" type="noConversion"/>
  </si>
  <si>
    <t>Cultural goods</t>
    <phoneticPr fontId="2" type="noConversion"/>
  </si>
  <si>
    <t>Tourism</t>
    <phoneticPr fontId="2" type="noConversion"/>
  </si>
  <si>
    <t>Culture
&amp;Tourism</t>
    <phoneticPr fontId="2" type="noConversion"/>
  </si>
  <si>
    <r>
      <t>We</t>
    </r>
    <r>
      <rPr>
        <sz val="10"/>
        <rFont val="Arial"/>
        <family val="2"/>
      </rPr>
      <t>lfare</t>
    </r>
    <phoneticPr fontId="2" type="noConversion"/>
  </si>
  <si>
    <r>
      <t>L</t>
    </r>
    <r>
      <rPr>
        <sz val="10"/>
        <rFont val="Arial"/>
        <family val="2"/>
      </rPr>
      <t>ife and Death</t>
    </r>
    <phoneticPr fontId="2" type="noConversion"/>
  </si>
  <si>
    <t>Health 
&amp; Welfare</t>
    <phoneticPr fontId="2" type="noConversion"/>
  </si>
  <si>
    <t>Environment</t>
    <phoneticPr fontId="2" type="noConversion"/>
  </si>
  <si>
    <t>Renewable Energy</t>
    <phoneticPr fontId="2" type="noConversion"/>
  </si>
  <si>
    <t>Health</t>
    <phoneticPr fontId="2" type="noConversion"/>
  </si>
  <si>
    <t>Institution and Policy</t>
    <phoneticPr fontId="2" type="noConversion"/>
  </si>
  <si>
    <t>Equity</t>
    <phoneticPr fontId="2" type="noConversion"/>
  </si>
  <si>
    <t>Fundamental</t>
    <phoneticPr fontId="2" type="noConversion"/>
  </si>
  <si>
    <t>Endowment</t>
    <phoneticPr fontId="2" type="noConversion"/>
  </si>
  <si>
    <t>Performance</t>
    <phoneticPr fontId="2" type="noConversion"/>
  </si>
  <si>
    <t>Resource Protection</t>
    <phoneticPr fontId="2" type="noConversion"/>
  </si>
  <si>
    <t>Environmental Behavior</t>
    <phoneticPr fontId="2" type="noConversion"/>
  </si>
  <si>
    <t>Promotion</t>
    <phoneticPr fontId="2" type="noConversion"/>
  </si>
  <si>
    <t>Scale</t>
    <phoneticPr fontId="2" type="noConversion"/>
  </si>
  <si>
    <t>Utilization</t>
    <phoneticPr fontId="2" type="noConversion"/>
  </si>
  <si>
    <t>.</t>
    <phoneticPr fontId="2" type="noConversion"/>
  </si>
  <si>
    <t>.</t>
    <phoneticPr fontId="2" type="noConversion"/>
  </si>
  <si>
    <t>.</t>
    <phoneticPr fontId="2" type="noConversion"/>
  </si>
  <si>
    <t>.</t>
    <phoneticPr fontId="2" type="noConversion"/>
  </si>
  <si>
    <t>.</t>
    <phoneticPr fontId="2" type="noConversion"/>
  </si>
  <si>
    <t>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</si>
</sst>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00"/>
    <numFmt numFmtId="177" formatCode="0.000"/>
  </numFmts>
  <fonts count="5" x14ac:knownFonts="1">
    <font>
      <sz val="10"/>
      <name val="Arial"/>
      <family val="2"/>
    </font>
    <font>
      <sz val="10"/>
      <name val="Arial"/>
      <family val="2"/>
    </font>
    <font>
      <sz val="8"/>
      <name val="돋움"/>
      <family val="3"/>
      <charset val="129"/>
    </font>
    <font>
      <sz val="10"/>
      <name val="돋움"/>
      <family val="3"/>
      <charset val="129"/>
    </font>
    <font>
      <sz val="8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3" fillId="0" borderId="0" xfId="0" applyFont="1"/>
    <xf numFmtId="0" fontId="0" fillId="2" borderId="0" xfId="0" applyFill="1"/>
    <xf numFmtId="176" fontId="0" fillId="0" borderId="0" xfId="0" applyNumberFormat="1"/>
    <xf numFmtId="0" fontId="0" fillId="0" borderId="0" xfId="0" applyBorder="1"/>
    <xf numFmtId="0" fontId="0" fillId="0" borderId="0" xfId="0" applyAlignment="1">
      <alignment vertical="center"/>
    </xf>
    <xf numFmtId="0" fontId="0" fillId="0" borderId="0" xfId="0" applyAlignment="1"/>
    <xf numFmtId="176" fontId="0" fillId="0" borderId="0" xfId="0" applyNumberFormat="1" applyAlignment="1">
      <alignment vertical="center"/>
    </xf>
    <xf numFmtId="1" fontId="0" fillId="0" borderId="0" xfId="0" applyNumberFormat="1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0" fontId="0" fillId="0" borderId="0" xfId="0" applyFont="1"/>
    <xf numFmtId="1" fontId="0" fillId="0" borderId="0" xfId="0" applyNumberFormat="1" applyBorder="1" applyAlignment="1">
      <alignment vertical="center"/>
    </xf>
    <xf numFmtId="177" fontId="0" fillId="0" borderId="0" xfId="0" applyNumberFormat="1" applyBorder="1" applyAlignment="1">
      <alignment vertical="center"/>
    </xf>
    <xf numFmtId="0" fontId="3" fillId="0" borderId="0" xfId="0" applyFont="1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" fontId="0" fillId="0" borderId="0" xfId="0" applyNumberFormat="1"/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7%20GC%20D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B"/>
      <sheetName val="피벗테이블"/>
      <sheetName val="oecd 국가별 도표"/>
      <sheetName val="2017 OECD 분야단계별"/>
      <sheetName val="2017 OECD 분야sub"/>
      <sheetName val="개도국 국가별 도표 "/>
      <sheetName val="2017 개도국 분야단계별"/>
      <sheetName val="2017 개도국 분야sub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V2" t="str">
            <v>Singapore</v>
          </cell>
          <cell r="W2" t="str">
            <v>Non-OECD avg.</v>
          </cell>
        </row>
        <row r="3">
          <cell r="U3" t="str">
            <v>Agriculture &amp; Food</v>
          </cell>
          <cell r="V3">
            <v>0.53727665191343343</v>
          </cell>
          <cell r="W3">
            <v>0.431177060449702</v>
          </cell>
        </row>
        <row r="4">
          <cell r="U4" t="str">
            <v>Economy</v>
          </cell>
          <cell r="V4">
            <v>0.71863895051549487</v>
          </cell>
          <cell r="W4">
            <v>0.48291956716336437</v>
          </cell>
        </row>
        <row r="5">
          <cell r="U5" t="str">
            <v>Education</v>
          </cell>
          <cell r="V5">
            <v>0.75055744459613805</v>
          </cell>
          <cell r="W5">
            <v>0.48897446340286022</v>
          </cell>
        </row>
        <row r="6">
          <cell r="U6" t="str">
            <v>Environment</v>
          </cell>
          <cell r="V6">
            <v>0.54391278564922441</v>
          </cell>
          <cell r="W6">
            <v>0.50616168966838659</v>
          </cell>
        </row>
        <row r="7">
          <cell r="U7" t="str">
            <v>Governance</v>
          </cell>
          <cell r="V7">
            <v>0.73802389774692689</v>
          </cell>
          <cell r="W7">
            <v>0.47457787628029718</v>
          </cell>
        </row>
        <row r="8">
          <cell r="U8" t="str">
            <v>Health &amp; Welfare</v>
          </cell>
          <cell r="V8">
            <v>0.63039748310439547</v>
          </cell>
          <cell r="W8">
            <v>0.57720557973653175</v>
          </cell>
        </row>
        <row r="9">
          <cell r="U9" t="str">
            <v>ICT</v>
          </cell>
          <cell r="V9">
            <v>0.72939052716702912</v>
          </cell>
          <cell r="W9">
            <v>0.40848662478070741</v>
          </cell>
        </row>
        <row r="10">
          <cell r="U10" t="str">
            <v>Infrastructure</v>
          </cell>
          <cell r="V10">
            <v>0.92762317853320608</v>
          </cell>
          <cell r="W10">
            <v>0.39245886224128873</v>
          </cell>
        </row>
        <row r="11">
          <cell r="U11" t="str">
            <v>Safety</v>
          </cell>
          <cell r="V11">
            <v>0.9005077601153566</v>
          </cell>
          <cell r="W11">
            <v>0.51368205489190999</v>
          </cell>
        </row>
      </sheetData>
      <sheetData sheetId="7">
        <row r="3">
          <cell r="A3" t="str">
            <v>Albania</v>
          </cell>
        </row>
      </sheetData>
      <sheetData sheetId="8">
        <row r="4">
          <cell r="A4" t="str">
            <v>Albania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37"/>
  <sheetViews>
    <sheetView topLeftCell="P1" workbookViewId="0">
      <selection activeCell="AC3" sqref="AC3"/>
    </sheetView>
  </sheetViews>
  <sheetFormatPr defaultRowHeight="12.75" x14ac:dyDescent="0.2"/>
  <cols>
    <col min="16" max="16" width="9.140625" customWidth="1"/>
  </cols>
  <sheetData>
    <row r="1" spans="1:79" x14ac:dyDescent="0.2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14</v>
      </c>
      <c r="O1">
        <v>15</v>
      </c>
      <c r="P1">
        <v>16</v>
      </c>
      <c r="Q1">
        <v>17</v>
      </c>
      <c r="R1">
        <v>18</v>
      </c>
      <c r="S1">
        <v>19</v>
      </c>
      <c r="T1">
        <v>20</v>
      </c>
      <c r="U1">
        <v>21</v>
      </c>
      <c r="V1">
        <v>22</v>
      </c>
      <c r="W1">
        <v>23</v>
      </c>
      <c r="X1">
        <v>24</v>
      </c>
      <c r="Y1">
        <v>25</v>
      </c>
      <c r="Z1">
        <v>26</v>
      </c>
      <c r="AA1">
        <v>27</v>
      </c>
      <c r="AB1">
        <v>28</v>
      </c>
      <c r="AC1">
        <v>29</v>
      </c>
      <c r="AD1">
        <v>30</v>
      </c>
      <c r="AE1">
        <v>31</v>
      </c>
      <c r="AF1">
        <v>32</v>
      </c>
      <c r="AG1">
        <v>33</v>
      </c>
      <c r="AH1">
        <v>34</v>
      </c>
      <c r="AI1">
        <v>35</v>
      </c>
      <c r="AJ1">
        <v>36</v>
      </c>
      <c r="AK1">
        <v>37</v>
      </c>
      <c r="AL1">
        <v>38</v>
      </c>
      <c r="AM1">
        <v>39</v>
      </c>
      <c r="AN1">
        <v>40</v>
      </c>
      <c r="AO1">
        <v>41</v>
      </c>
      <c r="AP1">
        <v>42</v>
      </c>
      <c r="AQ1">
        <v>43</v>
      </c>
      <c r="AR1">
        <v>44</v>
      </c>
      <c r="AS1">
        <v>45</v>
      </c>
      <c r="AT1">
        <v>46</v>
      </c>
      <c r="AU1">
        <v>47</v>
      </c>
      <c r="AV1">
        <v>48</v>
      </c>
      <c r="AW1">
        <v>49</v>
      </c>
      <c r="AX1">
        <v>50</v>
      </c>
      <c r="AY1">
        <v>51</v>
      </c>
      <c r="AZ1">
        <v>52</v>
      </c>
      <c r="BA1">
        <v>53</v>
      </c>
      <c r="BB1">
        <v>54</v>
      </c>
      <c r="BC1">
        <v>55</v>
      </c>
      <c r="BD1">
        <v>56</v>
      </c>
      <c r="BE1">
        <v>57</v>
      </c>
      <c r="BF1">
        <v>58</v>
      </c>
      <c r="BG1">
        <v>59</v>
      </c>
      <c r="BH1">
        <v>60</v>
      </c>
      <c r="BI1">
        <v>61</v>
      </c>
      <c r="BJ1">
        <v>62</v>
      </c>
      <c r="BK1">
        <v>63</v>
      </c>
      <c r="BL1">
        <v>64</v>
      </c>
      <c r="BM1">
        <v>65</v>
      </c>
      <c r="BN1">
        <v>66</v>
      </c>
      <c r="BO1">
        <v>67</v>
      </c>
      <c r="BP1">
        <v>68</v>
      </c>
      <c r="BQ1">
        <v>69</v>
      </c>
      <c r="BR1">
        <v>70</v>
      </c>
      <c r="BS1">
        <v>71</v>
      </c>
      <c r="BT1">
        <v>72</v>
      </c>
      <c r="BU1">
        <v>73</v>
      </c>
      <c r="BV1">
        <v>74</v>
      </c>
      <c r="BW1">
        <v>75</v>
      </c>
      <c r="BX1">
        <v>76</v>
      </c>
      <c r="BY1">
        <v>77</v>
      </c>
      <c r="BZ1">
        <v>78</v>
      </c>
      <c r="CA1">
        <v>79</v>
      </c>
    </row>
    <row r="2" spans="1:79" x14ac:dyDescent="0.2">
      <c r="A2" t="s">
        <v>0</v>
      </c>
      <c r="B2" s="1" t="s">
        <v>111</v>
      </c>
      <c r="C2" s="1" t="s">
        <v>112</v>
      </c>
      <c r="D2" t="s">
        <v>57</v>
      </c>
      <c r="E2" t="s">
        <v>58</v>
      </c>
      <c r="F2" t="s">
        <v>59</v>
      </c>
      <c r="G2" t="s">
        <v>60</v>
      </c>
      <c r="H2" t="s">
        <v>61</v>
      </c>
      <c r="I2" t="s">
        <v>62</v>
      </c>
      <c r="J2" t="s">
        <v>63</v>
      </c>
      <c r="K2" t="s">
        <v>64</v>
      </c>
      <c r="L2" t="s">
        <v>104</v>
      </c>
      <c r="M2" t="s">
        <v>103</v>
      </c>
      <c r="N2" t="s">
        <v>102</v>
      </c>
      <c r="O2" t="s">
        <v>101</v>
      </c>
      <c r="P2" t="s">
        <v>55</v>
      </c>
      <c r="Q2" t="s">
        <v>56</v>
      </c>
      <c r="R2" t="s">
        <v>100</v>
      </c>
      <c r="S2" t="s">
        <v>99</v>
      </c>
      <c r="T2" t="s">
        <v>98</v>
      </c>
      <c r="U2" t="s">
        <v>97</v>
      </c>
      <c r="V2" t="s">
        <v>51</v>
      </c>
      <c r="W2" t="s">
        <v>52</v>
      </c>
      <c r="X2" t="s">
        <v>96</v>
      </c>
      <c r="Y2" t="s">
        <v>95</v>
      </c>
      <c r="Z2" t="s">
        <v>94</v>
      </c>
      <c r="AA2" t="s">
        <v>93</v>
      </c>
      <c r="AB2" t="s">
        <v>47</v>
      </c>
      <c r="AC2" t="s">
        <v>48</v>
      </c>
      <c r="AD2" t="s">
        <v>92</v>
      </c>
      <c r="AE2" t="s">
        <v>91</v>
      </c>
      <c r="AF2" t="s">
        <v>90</v>
      </c>
      <c r="AG2" t="s">
        <v>89</v>
      </c>
      <c r="AH2" t="s">
        <v>49</v>
      </c>
      <c r="AI2" t="s">
        <v>50</v>
      </c>
      <c r="AJ2" t="s">
        <v>88</v>
      </c>
      <c r="AK2" t="s">
        <v>87</v>
      </c>
      <c r="AL2" t="s">
        <v>86</v>
      </c>
      <c r="AM2" t="s">
        <v>85</v>
      </c>
      <c r="AN2" t="s">
        <v>45</v>
      </c>
      <c r="AO2" t="s">
        <v>46</v>
      </c>
      <c r="AP2" t="s">
        <v>84</v>
      </c>
      <c r="AQ2" t="s">
        <v>83</v>
      </c>
      <c r="AR2" t="s">
        <v>82</v>
      </c>
      <c r="AS2" t="s">
        <v>81</v>
      </c>
      <c r="AT2" t="s">
        <v>43</v>
      </c>
      <c r="AU2" t="s">
        <v>44</v>
      </c>
      <c r="AV2" t="s">
        <v>80</v>
      </c>
      <c r="AW2" t="s">
        <v>79</v>
      </c>
      <c r="AX2" t="s">
        <v>78</v>
      </c>
      <c r="AY2" t="s">
        <v>77</v>
      </c>
      <c r="AZ2" t="s">
        <v>41</v>
      </c>
      <c r="BA2" t="s">
        <v>42</v>
      </c>
      <c r="BB2" t="s">
        <v>76</v>
      </c>
      <c r="BC2" t="s">
        <v>75</v>
      </c>
      <c r="BD2" t="s">
        <v>74</v>
      </c>
      <c r="BE2" t="s">
        <v>73</v>
      </c>
      <c r="BF2" t="s">
        <v>53</v>
      </c>
      <c r="BG2" t="s">
        <v>54</v>
      </c>
      <c r="BH2" t="s">
        <v>72</v>
      </c>
      <c r="BI2" t="s">
        <v>71</v>
      </c>
      <c r="BJ2" t="s">
        <v>70</v>
      </c>
      <c r="BK2" t="s">
        <v>69</v>
      </c>
      <c r="BL2" t="s">
        <v>39</v>
      </c>
      <c r="BM2" t="s">
        <v>40</v>
      </c>
      <c r="BN2" t="s">
        <v>68</v>
      </c>
      <c r="BO2" t="s">
        <v>67</v>
      </c>
      <c r="BP2" t="s">
        <v>66</v>
      </c>
      <c r="BQ2" t="s">
        <v>65</v>
      </c>
      <c r="BR2" t="s">
        <v>37</v>
      </c>
      <c r="BS2" t="s">
        <v>38</v>
      </c>
      <c r="BT2" s="11" t="s">
        <v>158</v>
      </c>
      <c r="BU2" s="11" t="s">
        <v>159</v>
      </c>
      <c r="BV2" s="1" t="s">
        <v>106</v>
      </c>
      <c r="BW2" s="1" t="s">
        <v>105</v>
      </c>
      <c r="BX2" s="1" t="s">
        <v>108</v>
      </c>
      <c r="BY2" s="1" t="s">
        <v>107</v>
      </c>
      <c r="BZ2" s="1" t="s">
        <v>110</v>
      </c>
      <c r="CA2" s="1" t="s">
        <v>109</v>
      </c>
    </row>
    <row r="3" spans="1:79" x14ac:dyDescent="0.2">
      <c r="A3" t="s">
        <v>1</v>
      </c>
      <c r="B3">
        <v>0.51984250545501709</v>
      </c>
      <c r="C3">
        <v>12</v>
      </c>
      <c r="D3">
        <v>0.4434988796710968</v>
      </c>
      <c r="E3">
        <v>14</v>
      </c>
      <c r="F3">
        <v>0.5561748743057251</v>
      </c>
      <c r="G3">
        <v>14</v>
      </c>
      <c r="H3">
        <v>0.50443792343139648</v>
      </c>
      <c r="I3">
        <v>11</v>
      </c>
      <c r="J3">
        <v>0.587646484375</v>
      </c>
      <c r="K3">
        <v>3</v>
      </c>
      <c r="L3">
        <v>0.34392958879470825</v>
      </c>
      <c r="M3">
        <v>0.55680054426193237</v>
      </c>
      <c r="N3">
        <v>0.34455129504203796</v>
      </c>
      <c r="O3">
        <v>0.72162407636642456</v>
      </c>
      <c r="P3">
        <v>0.49172636866569519</v>
      </c>
      <c r="Q3">
        <v>31</v>
      </c>
      <c r="R3">
        <v>0.46701309084892273</v>
      </c>
      <c r="S3">
        <v>0.60606426000595093</v>
      </c>
      <c r="T3">
        <v>0.43128520250320435</v>
      </c>
      <c r="U3">
        <v>0.82702463865280151</v>
      </c>
      <c r="V3">
        <v>0.58284682035446167</v>
      </c>
      <c r="W3">
        <v>18</v>
      </c>
      <c r="X3">
        <v>0.5724637508392334</v>
      </c>
      <c r="Y3">
        <v>0.25680086016654968</v>
      </c>
      <c r="Z3">
        <v>0.24642419815063477</v>
      </c>
      <c r="AA3">
        <v>0.53724926710128784</v>
      </c>
      <c r="AB3">
        <v>0.40323451161384583</v>
      </c>
      <c r="AC3">
        <v>7</v>
      </c>
      <c r="AD3">
        <v>0.52545112371444702</v>
      </c>
      <c r="AE3">
        <v>0.11470267921686172</v>
      </c>
      <c r="AF3">
        <v>0.38413512706756592</v>
      </c>
      <c r="AG3">
        <v>0.70914256572723389</v>
      </c>
      <c r="AH3">
        <v>0.43335786461830139</v>
      </c>
      <c r="AI3">
        <v>1</v>
      </c>
      <c r="AJ3">
        <v>0.38213822245597839</v>
      </c>
      <c r="AK3">
        <v>0.4046575129032135</v>
      </c>
      <c r="AL3">
        <v>0.97408270835876465</v>
      </c>
      <c r="AM3">
        <v>0.33311465382575989</v>
      </c>
      <c r="AN3">
        <v>0.5234982967376709</v>
      </c>
      <c r="AO3">
        <v>5</v>
      </c>
      <c r="AP3">
        <v>0.34920930862426758</v>
      </c>
      <c r="AQ3">
        <v>0.60502928495407104</v>
      </c>
      <c r="AR3">
        <v>0.40295684337615967</v>
      </c>
      <c r="AS3">
        <v>0.63154572248458862</v>
      </c>
      <c r="AT3">
        <v>0.49718528985977173</v>
      </c>
      <c r="AU3">
        <v>16</v>
      </c>
      <c r="AV3">
        <v>0.80391865968704224</v>
      </c>
      <c r="AW3">
        <v>0.66258382797241211</v>
      </c>
      <c r="AX3">
        <v>0.74634677171707153</v>
      </c>
      <c r="AY3">
        <v>0.40820735692977905</v>
      </c>
      <c r="AZ3">
        <v>0.65526413917541504</v>
      </c>
      <c r="BA3">
        <v>19</v>
      </c>
      <c r="BB3">
        <v>0.21085047721862793</v>
      </c>
      <c r="BC3">
        <v>0.86108970642089844</v>
      </c>
      <c r="BD3">
        <v>0.58722382783889771</v>
      </c>
      <c r="BE3">
        <v>0.79525357484817505</v>
      </c>
      <c r="BF3">
        <v>0.61360442638397217</v>
      </c>
      <c r="BG3">
        <v>7</v>
      </c>
      <c r="BH3">
        <v>0.31778723001480103</v>
      </c>
      <c r="BI3" t="s">
        <v>36</v>
      </c>
      <c r="BJ3">
        <v>0.31439676880836487</v>
      </c>
      <c r="BK3">
        <v>0.51603567600250244</v>
      </c>
      <c r="BL3">
        <v>0.38273990154266357</v>
      </c>
      <c r="BM3">
        <v>10</v>
      </c>
      <c r="BN3">
        <v>0.46222740411758423</v>
      </c>
      <c r="BO3">
        <v>0.93784499168395996</v>
      </c>
      <c r="BP3">
        <v>0.61297643184661865</v>
      </c>
      <c r="BQ3">
        <v>0.39726746082305908</v>
      </c>
      <c r="BR3">
        <v>0.60257905721664429</v>
      </c>
      <c r="BS3">
        <v>13</v>
      </c>
      <c r="BT3">
        <v>0.50466078519821167</v>
      </c>
      <c r="BU3">
        <v>16</v>
      </c>
      <c r="BV3">
        <v>0.51043856320954117</v>
      </c>
      <c r="BW3">
        <v>14</v>
      </c>
      <c r="BX3">
        <v>0.55584882200832675</v>
      </c>
      <c r="BY3">
        <v>12</v>
      </c>
      <c r="BZ3">
        <v>0.56885573729761107</v>
      </c>
      <c r="CA3">
        <v>11</v>
      </c>
    </row>
    <row r="4" spans="1:79" x14ac:dyDescent="0.2">
      <c r="A4" t="s">
        <v>2</v>
      </c>
      <c r="B4">
        <v>0.50846290588378906</v>
      </c>
      <c r="C4">
        <v>15</v>
      </c>
      <c r="D4">
        <v>0.46086889505386353</v>
      </c>
      <c r="E4">
        <v>11</v>
      </c>
      <c r="F4">
        <v>0.53877896070480347</v>
      </c>
      <c r="G4">
        <v>16</v>
      </c>
      <c r="H4">
        <v>0.5023009181022644</v>
      </c>
      <c r="I4">
        <v>12</v>
      </c>
      <c r="J4">
        <v>0.5319027304649353</v>
      </c>
      <c r="K4">
        <v>13</v>
      </c>
      <c r="L4">
        <v>0.60075056552886963</v>
      </c>
      <c r="M4">
        <v>0.69022965431213379</v>
      </c>
      <c r="N4">
        <v>0.59043532609939575</v>
      </c>
      <c r="O4">
        <v>0.58360999822616577</v>
      </c>
      <c r="P4">
        <v>0.61625635623931885</v>
      </c>
      <c r="Q4">
        <v>5</v>
      </c>
      <c r="R4">
        <v>0.60320067405700684</v>
      </c>
      <c r="S4">
        <v>0.69922137260437012</v>
      </c>
      <c r="T4">
        <v>0.79899054765701294</v>
      </c>
      <c r="U4">
        <v>0.74700522422790527</v>
      </c>
      <c r="V4">
        <v>0.7121044397354126</v>
      </c>
      <c r="W4">
        <v>4</v>
      </c>
      <c r="X4">
        <v>0.61073052883148193</v>
      </c>
      <c r="Y4">
        <v>0.28182807564735413</v>
      </c>
      <c r="Z4">
        <v>0.2855079174041748</v>
      </c>
      <c r="AA4">
        <v>3.581661731004715E-2</v>
      </c>
      <c r="AB4">
        <v>0.30347079038619995</v>
      </c>
      <c r="AC4">
        <v>13</v>
      </c>
      <c r="AD4">
        <v>0.18720217049121857</v>
      </c>
      <c r="AE4">
        <v>0.43466600775718689</v>
      </c>
      <c r="AF4">
        <v>0.11980631947517395</v>
      </c>
      <c r="AG4">
        <v>0.28325700759887695</v>
      </c>
      <c r="AH4">
        <v>0.25623288750648499</v>
      </c>
      <c r="AI4">
        <v>25</v>
      </c>
      <c r="AJ4">
        <v>0.25485920906066895</v>
      </c>
      <c r="AK4">
        <v>0.76615875959396362</v>
      </c>
      <c r="AL4">
        <v>0.46501287817955017</v>
      </c>
      <c r="AM4">
        <v>0.34238189458847046</v>
      </c>
      <c r="AN4">
        <v>0.4571031928062439</v>
      </c>
      <c r="AO4">
        <v>14</v>
      </c>
      <c r="AP4">
        <v>0.65062952041625977</v>
      </c>
      <c r="AQ4">
        <v>0.43515464663505554</v>
      </c>
      <c r="AR4">
        <v>0.47851678729057312</v>
      </c>
      <c r="AS4">
        <v>0.70504140853881836</v>
      </c>
      <c r="AT4">
        <v>0.56733560562133789</v>
      </c>
      <c r="AU4">
        <v>7</v>
      </c>
      <c r="AV4">
        <v>0.7254713773727417</v>
      </c>
      <c r="AW4">
        <v>0.56155651807785034</v>
      </c>
      <c r="AX4">
        <v>0.58234685659408569</v>
      </c>
      <c r="AY4">
        <v>0.93952488899230957</v>
      </c>
      <c r="AZ4">
        <v>0.70222491025924683</v>
      </c>
      <c r="BA4">
        <v>14</v>
      </c>
      <c r="BB4">
        <v>0.12674640119075775</v>
      </c>
      <c r="BC4">
        <v>0.85395240783691406</v>
      </c>
      <c r="BD4">
        <v>0.62794715166091919</v>
      </c>
      <c r="BE4">
        <v>0.80585223436355591</v>
      </c>
      <c r="BF4">
        <v>0.60362452268600464</v>
      </c>
      <c r="BG4">
        <v>8</v>
      </c>
      <c r="BH4">
        <v>0.44277706742286682</v>
      </c>
      <c r="BI4">
        <v>8.2980774343013763E-2</v>
      </c>
      <c r="BJ4">
        <v>0.35443279147148132</v>
      </c>
      <c r="BK4">
        <v>0.45665150880813599</v>
      </c>
      <c r="BL4">
        <v>0.33421054482460022</v>
      </c>
      <c r="BM4">
        <v>21</v>
      </c>
      <c r="BN4">
        <v>0.40632149577140808</v>
      </c>
      <c r="BO4">
        <v>0.58204138278961182</v>
      </c>
      <c r="BP4">
        <v>0.72001266479492188</v>
      </c>
      <c r="BQ4">
        <v>0.41988655924797058</v>
      </c>
      <c r="BR4">
        <v>0.53206551074981689</v>
      </c>
      <c r="BS4">
        <v>19</v>
      </c>
      <c r="BT4">
        <v>0.5301889181137085</v>
      </c>
      <c r="BU4">
        <v>12</v>
      </c>
      <c r="BV4">
        <v>0.51578727206521457</v>
      </c>
      <c r="BW4">
        <v>12</v>
      </c>
      <c r="BX4">
        <v>0.51933738559113574</v>
      </c>
      <c r="BY4">
        <v>17</v>
      </c>
      <c r="BZ4">
        <v>0.5233567756378471</v>
      </c>
      <c r="CA4">
        <v>17</v>
      </c>
    </row>
    <row r="5" spans="1:79" x14ac:dyDescent="0.2">
      <c r="A5" t="s">
        <v>3</v>
      </c>
      <c r="B5">
        <v>0.45820558071136475</v>
      </c>
      <c r="C5">
        <v>19</v>
      </c>
      <c r="D5">
        <v>0.42307788133621216</v>
      </c>
      <c r="E5">
        <v>18</v>
      </c>
      <c r="F5">
        <v>0.51740902662277222</v>
      </c>
      <c r="G5">
        <v>19</v>
      </c>
      <c r="H5">
        <v>0.42101168632507324</v>
      </c>
      <c r="I5">
        <v>26</v>
      </c>
      <c r="J5">
        <v>0.47132366895675659</v>
      </c>
      <c r="K5">
        <v>18</v>
      </c>
      <c r="L5">
        <v>0.34143209457397461</v>
      </c>
      <c r="M5">
        <v>0.85747659206390381</v>
      </c>
      <c r="N5">
        <v>0.47884950041770935</v>
      </c>
      <c r="O5">
        <v>0.51021826267242432</v>
      </c>
      <c r="P5">
        <v>0.54699409008026123</v>
      </c>
      <c r="Q5">
        <v>20</v>
      </c>
      <c r="R5">
        <v>0.56463134288787842</v>
      </c>
      <c r="S5">
        <v>0.63314580917358398</v>
      </c>
      <c r="T5">
        <v>0.52527642250061035</v>
      </c>
      <c r="U5">
        <v>0.71428585052490234</v>
      </c>
      <c r="V5">
        <v>0.60933482646942139</v>
      </c>
      <c r="W5">
        <v>15</v>
      </c>
      <c r="X5">
        <v>0.36911791563034058</v>
      </c>
      <c r="Y5">
        <v>0.20239390432834625</v>
      </c>
      <c r="Z5">
        <v>4.6774648129940033E-2</v>
      </c>
      <c r="AA5">
        <v>4.2979944497346878E-2</v>
      </c>
      <c r="AB5">
        <v>0.16531659662723541</v>
      </c>
      <c r="AC5">
        <v>26</v>
      </c>
      <c r="AD5">
        <v>0.21062080562114716</v>
      </c>
      <c r="AE5">
        <v>0.43466600775718689</v>
      </c>
      <c r="AF5">
        <v>0.14094279706478119</v>
      </c>
      <c r="AG5">
        <v>0.162334144115448</v>
      </c>
      <c r="AH5">
        <v>0.23714093863964081</v>
      </c>
      <c r="AI5">
        <v>27</v>
      </c>
      <c r="AJ5">
        <v>0.50131714344024658</v>
      </c>
      <c r="AK5">
        <v>0.64986610412597656</v>
      </c>
      <c r="AL5">
        <v>0.65032744407653809</v>
      </c>
      <c r="AM5">
        <v>0.23925895988941193</v>
      </c>
      <c r="AN5">
        <v>0.5101923942565918</v>
      </c>
      <c r="AO5">
        <v>9</v>
      </c>
      <c r="AP5">
        <v>0.75954461097717285</v>
      </c>
      <c r="AQ5">
        <v>0.38884919881820679</v>
      </c>
      <c r="AR5">
        <v>0.40659692883491516</v>
      </c>
      <c r="AS5">
        <v>0.60785478353500366</v>
      </c>
      <c r="AT5">
        <v>0.54071140289306641</v>
      </c>
      <c r="AU5">
        <v>12</v>
      </c>
      <c r="AV5">
        <v>0.57678031921386719</v>
      </c>
      <c r="AW5">
        <v>0.65140509605407715</v>
      </c>
      <c r="AX5">
        <v>0.52364933490753174</v>
      </c>
      <c r="AY5">
        <v>0.92224627733230591</v>
      </c>
      <c r="AZ5">
        <v>0.66852027177810669</v>
      </c>
      <c r="BA5">
        <v>16</v>
      </c>
      <c r="BB5">
        <v>0.13739323616027832</v>
      </c>
      <c r="BC5">
        <v>0.7979467511177063</v>
      </c>
      <c r="BD5">
        <v>0.46971294283866882</v>
      </c>
      <c r="BE5">
        <v>0.68440645933151245</v>
      </c>
      <c r="BF5">
        <v>0.52236485481262207</v>
      </c>
      <c r="BG5">
        <v>26</v>
      </c>
      <c r="BH5">
        <v>0.29453372955322266</v>
      </c>
      <c r="BI5">
        <v>0.22465778887271881</v>
      </c>
      <c r="BJ5">
        <v>0.3704795241355896</v>
      </c>
      <c r="BK5">
        <v>0.3965894877910614</v>
      </c>
      <c r="BL5">
        <v>0.32156512141227722</v>
      </c>
      <c r="BM5">
        <v>24</v>
      </c>
      <c r="BN5">
        <v>0.47540754079818726</v>
      </c>
      <c r="BO5">
        <v>0.33368322253227234</v>
      </c>
      <c r="BP5">
        <v>0.59750723838806152</v>
      </c>
      <c r="BQ5">
        <v>0.43306258320808411</v>
      </c>
      <c r="BR5">
        <v>0.4599151611328125</v>
      </c>
      <c r="BS5">
        <v>23</v>
      </c>
      <c r="BT5">
        <v>0.50373280048370361</v>
      </c>
      <c r="BU5">
        <v>17</v>
      </c>
      <c r="BV5">
        <v>0.48408803111672788</v>
      </c>
      <c r="BW5">
        <v>17</v>
      </c>
      <c r="BX5">
        <v>0.50209692772649861</v>
      </c>
      <c r="BY5">
        <v>19</v>
      </c>
      <c r="BZ5">
        <v>0.51935294647862484</v>
      </c>
      <c r="CA5">
        <v>18</v>
      </c>
    </row>
    <row r="6" spans="1:79" x14ac:dyDescent="0.2">
      <c r="A6" t="s">
        <v>4</v>
      </c>
      <c r="B6">
        <v>0.47581380605697632</v>
      </c>
      <c r="C6">
        <v>18</v>
      </c>
      <c r="D6">
        <v>0.38374018669128418</v>
      </c>
      <c r="E6">
        <v>23</v>
      </c>
      <c r="F6">
        <v>0.48981857299804688</v>
      </c>
      <c r="G6">
        <v>21</v>
      </c>
      <c r="H6">
        <v>0.49656432867050171</v>
      </c>
      <c r="I6">
        <v>13</v>
      </c>
      <c r="J6">
        <v>0.53313213586807251</v>
      </c>
      <c r="K6">
        <v>11</v>
      </c>
      <c r="L6">
        <v>0.51883459091186523</v>
      </c>
      <c r="M6">
        <v>0.50476396083831787</v>
      </c>
      <c r="N6">
        <v>0.34832337498664856</v>
      </c>
      <c r="O6">
        <v>0.7173689603805542</v>
      </c>
      <c r="P6">
        <v>0.52232271432876587</v>
      </c>
      <c r="Q6">
        <v>24</v>
      </c>
      <c r="R6">
        <v>0.49380040168762207</v>
      </c>
      <c r="S6">
        <v>0.77637678384780884</v>
      </c>
      <c r="T6">
        <v>0.49441421031951904</v>
      </c>
      <c r="U6">
        <v>0.82147413492202759</v>
      </c>
      <c r="V6">
        <v>0.64651638269424438</v>
      </c>
      <c r="W6">
        <v>10</v>
      </c>
      <c r="X6">
        <v>0.48115867376327515</v>
      </c>
      <c r="Y6">
        <v>0.36779108643531799</v>
      </c>
      <c r="Z6">
        <v>0.13167488574981689</v>
      </c>
      <c r="AA6">
        <v>4.1547276079654694E-2</v>
      </c>
      <c r="AB6">
        <v>0.25554299354553223</v>
      </c>
      <c r="AC6">
        <v>16</v>
      </c>
      <c r="AD6">
        <v>4.854336753487587E-2</v>
      </c>
      <c r="AE6">
        <v>0.11506205797195435</v>
      </c>
      <c r="AF6">
        <v>0.28583401441574097</v>
      </c>
      <c r="AG6">
        <v>0.59590744972229004</v>
      </c>
      <c r="AH6">
        <v>0.26133671402931213</v>
      </c>
      <c r="AI6">
        <v>24</v>
      </c>
      <c r="AJ6">
        <v>0.20947597920894623</v>
      </c>
      <c r="AK6">
        <v>0.20000000298023224</v>
      </c>
      <c r="AL6">
        <v>0.82882297039031982</v>
      </c>
      <c r="AM6">
        <v>0.13480217754840851</v>
      </c>
      <c r="AN6">
        <v>0.3432752788066864</v>
      </c>
      <c r="AO6">
        <v>27</v>
      </c>
      <c r="AP6">
        <v>0.36958777904510498</v>
      </c>
      <c r="AQ6">
        <v>0.47791555523872375</v>
      </c>
      <c r="AR6">
        <v>0.45456904172897339</v>
      </c>
      <c r="AS6">
        <v>0.75557100772857666</v>
      </c>
      <c r="AT6">
        <v>0.51441085338592529</v>
      </c>
      <c r="AU6">
        <v>15</v>
      </c>
      <c r="AV6">
        <v>0.79064899682998657</v>
      </c>
      <c r="AW6">
        <v>0.71157956123352051</v>
      </c>
      <c r="AX6">
        <v>0.76161313056945801</v>
      </c>
      <c r="AY6">
        <v>0.40172785520553589</v>
      </c>
      <c r="AZ6">
        <v>0.66639238595962524</v>
      </c>
      <c r="BA6">
        <v>17</v>
      </c>
      <c r="BB6">
        <v>0.19175633788108826</v>
      </c>
      <c r="BC6">
        <v>0.7940552830696106</v>
      </c>
      <c r="BD6">
        <v>0.76823937892913818</v>
      </c>
      <c r="BE6">
        <v>0.82229125499725342</v>
      </c>
      <c r="BF6">
        <v>0.6440855860710144</v>
      </c>
      <c r="BG6">
        <v>2</v>
      </c>
      <c r="BH6">
        <v>0.25356596708297729</v>
      </c>
      <c r="BI6">
        <v>0.16825392842292786</v>
      </c>
      <c r="BJ6">
        <v>0.33258324861526489</v>
      </c>
      <c r="BK6">
        <v>0.58412861824035645</v>
      </c>
      <c r="BL6">
        <v>0.33463293313980103</v>
      </c>
      <c r="BM6">
        <v>20</v>
      </c>
      <c r="BN6">
        <v>0.4800296425819397</v>
      </c>
      <c r="BO6">
        <v>0.78238743543624878</v>
      </c>
      <c r="BP6">
        <v>0.55956918001174927</v>
      </c>
      <c r="BQ6">
        <v>0.45650288462638855</v>
      </c>
      <c r="BR6">
        <v>0.56962227821350098</v>
      </c>
      <c r="BS6">
        <v>15</v>
      </c>
      <c r="BT6">
        <v>0.47231858968734741</v>
      </c>
      <c r="BU6">
        <v>20</v>
      </c>
      <c r="BV6">
        <v>0.51240707009446285</v>
      </c>
      <c r="BW6">
        <v>13</v>
      </c>
      <c r="BX6">
        <v>0.54699729494111449</v>
      </c>
      <c r="BY6">
        <v>14</v>
      </c>
      <c r="BZ6">
        <v>0.5586515459962863</v>
      </c>
      <c r="CA6">
        <v>12</v>
      </c>
    </row>
    <row r="7" spans="1:79" x14ac:dyDescent="0.2">
      <c r="A7" t="s">
        <v>5</v>
      </c>
      <c r="B7">
        <v>0.31472629308700562</v>
      </c>
      <c r="C7">
        <v>33</v>
      </c>
      <c r="D7">
        <v>0.27383133769035339</v>
      </c>
      <c r="E7">
        <v>31</v>
      </c>
      <c r="F7">
        <v>0.33889326453208923</v>
      </c>
      <c r="G7">
        <v>33</v>
      </c>
      <c r="H7">
        <v>0.31557208299636841</v>
      </c>
      <c r="I7">
        <v>33</v>
      </c>
      <c r="J7">
        <v>0.3306085467338562</v>
      </c>
      <c r="K7">
        <v>33</v>
      </c>
      <c r="L7">
        <v>0.52096414566040039</v>
      </c>
      <c r="M7">
        <v>0.44079267978668213</v>
      </c>
      <c r="N7">
        <v>0.41121816635131836</v>
      </c>
      <c r="O7">
        <v>0.68365484476089478</v>
      </c>
      <c r="P7">
        <v>0.51415747404098511</v>
      </c>
      <c r="Q7">
        <v>27</v>
      </c>
      <c r="R7">
        <v>0.11391717195510864</v>
      </c>
      <c r="S7">
        <v>0.26941820979118347</v>
      </c>
      <c r="T7">
        <v>0.26331377029418945</v>
      </c>
      <c r="U7">
        <v>0.50933432579040527</v>
      </c>
      <c r="V7">
        <v>0.28899586200714111</v>
      </c>
      <c r="W7">
        <v>33</v>
      </c>
      <c r="X7">
        <v>0.30962339043617249</v>
      </c>
      <c r="Y7">
        <v>0.10554950684309006</v>
      </c>
      <c r="Z7">
        <v>7.2253227233886719E-2</v>
      </c>
      <c r="AA7">
        <v>0</v>
      </c>
      <c r="AB7">
        <v>0.12185653299093246</v>
      </c>
      <c r="AC7">
        <v>31</v>
      </c>
      <c r="AD7">
        <v>0.16200898587703705</v>
      </c>
      <c r="AE7">
        <v>0.14010652899742126</v>
      </c>
      <c r="AF7">
        <v>0.23151962459087372</v>
      </c>
      <c r="AG7">
        <v>0.22193482518196106</v>
      </c>
      <c r="AH7">
        <v>0.18889248371124268</v>
      </c>
      <c r="AI7">
        <v>32</v>
      </c>
      <c r="AJ7">
        <v>0.40213382244110107</v>
      </c>
      <c r="AK7">
        <v>0.32183378934860229</v>
      </c>
      <c r="AL7">
        <v>0.31236934661865234</v>
      </c>
      <c r="AM7">
        <v>6.0439313529059291E-4</v>
      </c>
      <c r="AN7">
        <v>0.25923535227775574</v>
      </c>
      <c r="AO7">
        <v>33</v>
      </c>
      <c r="AP7">
        <v>0.10596194118261337</v>
      </c>
      <c r="AQ7">
        <v>0.40572938323020935</v>
      </c>
      <c r="AR7">
        <v>0.29487279057502747</v>
      </c>
      <c r="AS7">
        <v>2.3474140092730522E-2</v>
      </c>
      <c r="AT7">
        <v>0.20750956237316132</v>
      </c>
      <c r="AU7">
        <v>35</v>
      </c>
      <c r="AV7">
        <v>0.52553486824035645</v>
      </c>
      <c r="AW7">
        <v>0.60501843690872192</v>
      </c>
      <c r="AX7">
        <v>0.53774482011795044</v>
      </c>
      <c r="AY7">
        <v>0.39524838328361511</v>
      </c>
      <c r="AZ7">
        <v>0.51588660478591919</v>
      </c>
      <c r="BA7">
        <v>28</v>
      </c>
      <c r="BB7">
        <v>0.50583672523498535</v>
      </c>
      <c r="BC7">
        <v>0.24608258903026581</v>
      </c>
      <c r="BD7">
        <v>0.36945989727973938</v>
      </c>
      <c r="BE7">
        <v>0.50116384029388428</v>
      </c>
      <c r="BF7">
        <v>0.4056357741355896</v>
      </c>
      <c r="BG7">
        <v>33</v>
      </c>
      <c r="BH7">
        <v>1.9411887973546982E-2</v>
      </c>
      <c r="BI7">
        <v>0.32980513572692871</v>
      </c>
      <c r="BJ7">
        <v>0.39902412891387939</v>
      </c>
      <c r="BK7">
        <v>0.66289889812469482</v>
      </c>
      <c r="BL7">
        <v>0.35278502106666565</v>
      </c>
      <c r="BM7">
        <v>15</v>
      </c>
      <c r="BN7">
        <v>7.2920426726341248E-2</v>
      </c>
      <c r="BO7">
        <v>0.52459633350372314</v>
      </c>
      <c r="BP7">
        <v>0.26394492387771606</v>
      </c>
      <c r="BQ7">
        <v>0.30777186155319214</v>
      </c>
      <c r="BR7">
        <v>0.29230839014053345</v>
      </c>
      <c r="BS7">
        <v>33</v>
      </c>
      <c r="BT7">
        <v>0.3209686279296875</v>
      </c>
      <c r="BU7">
        <v>32</v>
      </c>
      <c r="BV7">
        <v>0.36330578124872281</v>
      </c>
      <c r="BW7">
        <v>32</v>
      </c>
      <c r="BX7">
        <v>0.39799422218584551</v>
      </c>
      <c r="BY7">
        <v>27</v>
      </c>
      <c r="BZ7">
        <v>0.3863439782009882</v>
      </c>
      <c r="CA7">
        <v>28</v>
      </c>
    </row>
    <row r="8" spans="1:79" x14ac:dyDescent="0.2">
      <c r="A8" t="s">
        <v>6</v>
      </c>
      <c r="B8">
        <v>0.41737183928489685</v>
      </c>
      <c r="C8">
        <v>25</v>
      </c>
      <c r="D8">
        <v>0.38326165080070496</v>
      </c>
      <c r="E8">
        <v>24</v>
      </c>
      <c r="F8">
        <v>0.40778324007987976</v>
      </c>
      <c r="G8">
        <v>30</v>
      </c>
      <c r="H8">
        <v>0.42475882172584534</v>
      </c>
      <c r="I8">
        <v>24</v>
      </c>
      <c r="J8">
        <v>0.45368364453315735</v>
      </c>
      <c r="K8">
        <v>19</v>
      </c>
      <c r="L8">
        <v>0.68580508232116699</v>
      </c>
      <c r="M8">
        <v>0.61214953660964966</v>
      </c>
      <c r="N8">
        <v>0.35128113627433777</v>
      </c>
      <c r="O8">
        <v>0.59488946199417114</v>
      </c>
      <c r="P8">
        <v>0.5610312819480896</v>
      </c>
      <c r="Q8">
        <v>14</v>
      </c>
      <c r="R8">
        <v>0.27308207750320435</v>
      </c>
      <c r="S8">
        <v>0.47651961445808411</v>
      </c>
      <c r="T8">
        <v>0.55854928493499756</v>
      </c>
      <c r="U8">
        <v>0.58389604091644287</v>
      </c>
      <c r="V8">
        <v>0.47301176190376282</v>
      </c>
      <c r="W8">
        <v>25</v>
      </c>
      <c r="X8">
        <v>0.36061978340148926</v>
      </c>
      <c r="Y8">
        <v>0.17954298853874207</v>
      </c>
      <c r="Z8">
        <v>8.0119594931602478E-2</v>
      </c>
      <c r="AA8">
        <v>0.20916905999183655</v>
      </c>
      <c r="AB8">
        <v>0.20736286044120789</v>
      </c>
      <c r="AC8">
        <v>20</v>
      </c>
      <c r="AD8">
        <v>0.47716143727302551</v>
      </c>
      <c r="AE8">
        <v>0.43466600775718689</v>
      </c>
      <c r="AF8">
        <v>0.17848943173885345</v>
      </c>
      <c r="AG8">
        <v>0.32793816924095154</v>
      </c>
      <c r="AH8">
        <v>0.35456377267837524</v>
      </c>
      <c r="AI8">
        <v>8</v>
      </c>
      <c r="AJ8">
        <v>0.17640367150306702</v>
      </c>
      <c r="AK8">
        <v>0.42966979742050171</v>
      </c>
      <c r="AL8">
        <v>0.62456345558166504</v>
      </c>
      <c r="AM8">
        <v>0.22513593733310699</v>
      </c>
      <c r="AN8">
        <v>0.36394321918487549</v>
      </c>
      <c r="AO8">
        <v>25</v>
      </c>
      <c r="AP8">
        <v>0.39171838760375977</v>
      </c>
      <c r="AQ8">
        <v>0.29771509766578674</v>
      </c>
      <c r="AR8">
        <v>0.511208176612854</v>
      </c>
      <c r="AS8">
        <v>0.72941195964813232</v>
      </c>
      <c r="AT8">
        <v>0.48251339793205261</v>
      </c>
      <c r="AU8">
        <v>20</v>
      </c>
      <c r="AV8">
        <v>0.60352230072021484</v>
      </c>
      <c r="AW8">
        <v>0.43778634071350098</v>
      </c>
      <c r="AX8">
        <v>0.45859971642494202</v>
      </c>
      <c r="AY8">
        <v>0.92008644342422485</v>
      </c>
      <c r="AZ8">
        <v>0.60499870777130127</v>
      </c>
      <c r="BA8">
        <v>22</v>
      </c>
      <c r="BB8">
        <v>0.12241778522729874</v>
      </c>
      <c r="BC8">
        <v>0.73613131046295166</v>
      </c>
      <c r="BD8">
        <v>0.59760373830795288</v>
      </c>
      <c r="BE8">
        <v>0.39175489544868469</v>
      </c>
      <c r="BF8">
        <v>0.46197694540023804</v>
      </c>
      <c r="BG8">
        <v>31</v>
      </c>
      <c r="BH8">
        <v>0.25831100344657898</v>
      </c>
      <c r="BI8">
        <v>0.47365179657936096</v>
      </c>
      <c r="BJ8">
        <v>0.26706585288047791</v>
      </c>
      <c r="BK8">
        <v>0.26422351598739624</v>
      </c>
      <c r="BL8">
        <v>0.31581303477287292</v>
      </c>
      <c r="BM8">
        <v>25</v>
      </c>
      <c r="BN8">
        <v>0.48357489705085754</v>
      </c>
      <c r="BO8">
        <v>4.1496122094031307E-9</v>
      </c>
      <c r="BP8">
        <v>0.62010771036148071</v>
      </c>
      <c r="BQ8">
        <v>0.2903309166431427</v>
      </c>
      <c r="BR8">
        <v>0.34850338101387024</v>
      </c>
      <c r="BS8">
        <v>28</v>
      </c>
      <c r="BT8">
        <v>0.42683130502700806</v>
      </c>
      <c r="BU8">
        <v>26</v>
      </c>
      <c r="BV8">
        <v>0.43564228067456662</v>
      </c>
      <c r="BW8">
        <v>25</v>
      </c>
      <c r="BX8">
        <v>0.40355740477854823</v>
      </c>
      <c r="BY8">
        <v>26</v>
      </c>
      <c r="BZ8">
        <v>0.38890753021092611</v>
      </c>
      <c r="CA8">
        <v>27</v>
      </c>
    </row>
    <row r="9" spans="1:79" x14ac:dyDescent="0.2">
      <c r="A9" t="s">
        <v>7</v>
      </c>
      <c r="B9">
        <v>0.55157935619354248</v>
      </c>
      <c r="C9">
        <v>1</v>
      </c>
      <c r="D9">
        <v>0.49103698134422302</v>
      </c>
      <c r="E9">
        <v>3</v>
      </c>
      <c r="F9">
        <v>0.57236450910568237</v>
      </c>
      <c r="G9">
        <v>10</v>
      </c>
      <c r="H9">
        <v>0.56966817378997803</v>
      </c>
      <c r="I9">
        <v>4</v>
      </c>
      <c r="J9">
        <v>0.57324767112731934</v>
      </c>
      <c r="K9">
        <v>4</v>
      </c>
      <c r="L9">
        <v>0.29663658142089844</v>
      </c>
      <c r="M9">
        <v>0.85514020919799805</v>
      </c>
      <c r="N9">
        <v>0.59163111448287964</v>
      </c>
      <c r="O9">
        <v>0.57445555925369263</v>
      </c>
      <c r="P9">
        <v>0.57946586608886719</v>
      </c>
      <c r="Q9">
        <v>9</v>
      </c>
      <c r="R9">
        <v>0.67710942029953003</v>
      </c>
      <c r="S9">
        <v>0.49705174565315247</v>
      </c>
      <c r="T9">
        <v>0.77839231491088867</v>
      </c>
      <c r="U9">
        <v>0.79487991333007813</v>
      </c>
      <c r="V9">
        <v>0.68685835599899292</v>
      </c>
      <c r="W9">
        <v>7</v>
      </c>
      <c r="X9">
        <v>0.30022558569908142</v>
      </c>
      <c r="Y9">
        <v>0.19695320725440979</v>
      </c>
      <c r="Z9">
        <v>8.5398420691490173E-2</v>
      </c>
      <c r="AA9">
        <v>3.1518623232841492E-2</v>
      </c>
      <c r="AB9">
        <v>0.15352395176887512</v>
      </c>
      <c r="AC9">
        <v>27</v>
      </c>
      <c r="AD9">
        <v>0.30520504713058472</v>
      </c>
      <c r="AE9">
        <v>0.35133266448974609</v>
      </c>
      <c r="AF9">
        <v>0.2067248523235321</v>
      </c>
      <c r="AG9">
        <v>0.64813911914825439</v>
      </c>
      <c r="AH9">
        <v>0.37785041332244873</v>
      </c>
      <c r="AI9">
        <v>3</v>
      </c>
      <c r="AJ9">
        <v>0.60822182893753052</v>
      </c>
      <c r="AK9">
        <v>0.51057142019271851</v>
      </c>
      <c r="AL9">
        <v>0.88169276714324951</v>
      </c>
      <c r="AM9">
        <v>0.21936257183551788</v>
      </c>
      <c r="AN9">
        <v>0.554962158203125</v>
      </c>
      <c r="AO9">
        <v>3</v>
      </c>
      <c r="AP9">
        <v>0.63076448440551758</v>
      </c>
      <c r="AQ9">
        <v>0.60873764753341675</v>
      </c>
      <c r="AR9">
        <v>0.44492423534393311</v>
      </c>
      <c r="AS9">
        <v>0.80937540531158447</v>
      </c>
      <c r="AT9">
        <v>0.62345045804977417</v>
      </c>
      <c r="AU9">
        <v>3</v>
      </c>
      <c r="AV9">
        <v>0.89732998609542847</v>
      </c>
      <c r="AW9">
        <v>0.86947363615036011</v>
      </c>
      <c r="AX9">
        <v>0.92833828926086426</v>
      </c>
      <c r="AY9">
        <v>0.98272144794464111</v>
      </c>
      <c r="AZ9">
        <v>0.91946583986282349</v>
      </c>
      <c r="BA9">
        <v>2</v>
      </c>
      <c r="BB9">
        <v>0.14129731059074402</v>
      </c>
      <c r="BC9">
        <v>0.82008910179138184</v>
      </c>
      <c r="BD9">
        <v>0.636341392993927</v>
      </c>
      <c r="BE9">
        <v>0.64822959899902344</v>
      </c>
      <c r="BF9">
        <v>0.56148934364318848</v>
      </c>
      <c r="BG9">
        <v>15</v>
      </c>
      <c r="BH9">
        <v>0.5119817852973938</v>
      </c>
      <c r="BI9">
        <v>1.4295739121735096E-2</v>
      </c>
      <c r="BJ9">
        <v>0.414786696434021</v>
      </c>
      <c r="BK9">
        <v>0.43129432201385498</v>
      </c>
      <c r="BL9">
        <v>0.34308964014053345</v>
      </c>
      <c r="BM9">
        <v>18</v>
      </c>
      <c r="BN9">
        <v>0.54159790277481079</v>
      </c>
      <c r="BO9">
        <v>1</v>
      </c>
      <c r="BP9">
        <v>0.72845190763473511</v>
      </c>
      <c r="BQ9">
        <v>0.59250044822692871</v>
      </c>
      <c r="BR9">
        <v>0.71563756465911865</v>
      </c>
      <c r="BS9">
        <v>3</v>
      </c>
      <c r="BT9">
        <v>0.56506353616714478</v>
      </c>
      <c r="BU9">
        <v>5</v>
      </c>
      <c r="BV9">
        <v>0.51887837839860274</v>
      </c>
      <c r="BW9">
        <v>11</v>
      </c>
      <c r="BX9">
        <v>0.57908890105566213</v>
      </c>
      <c r="BY9">
        <v>7</v>
      </c>
      <c r="BZ9">
        <v>0.58855319926914829</v>
      </c>
      <c r="CA9">
        <v>6</v>
      </c>
    </row>
    <row r="10" spans="1:79" x14ac:dyDescent="0.2">
      <c r="A10" t="s">
        <v>8</v>
      </c>
      <c r="B10">
        <v>0.43940582871437073</v>
      </c>
      <c r="C10">
        <v>22</v>
      </c>
      <c r="D10">
        <v>0.38036453723907471</v>
      </c>
      <c r="E10">
        <v>25</v>
      </c>
      <c r="F10">
        <v>0.49501612782478333</v>
      </c>
      <c r="G10">
        <v>20</v>
      </c>
      <c r="H10">
        <v>0.44254231452941895</v>
      </c>
      <c r="I10">
        <v>22</v>
      </c>
      <c r="J10">
        <v>0.43970027565956116</v>
      </c>
      <c r="K10">
        <v>20</v>
      </c>
      <c r="L10">
        <v>0.6107938289642334</v>
      </c>
      <c r="M10">
        <v>0.5</v>
      </c>
      <c r="N10">
        <v>0.40182814002037048</v>
      </c>
      <c r="O10">
        <v>0.72393900156021118</v>
      </c>
      <c r="P10">
        <v>0.55914026498794556</v>
      </c>
      <c r="Q10">
        <v>15</v>
      </c>
      <c r="R10">
        <v>0.16943700611591339</v>
      </c>
      <c r="S10">
        <v>0.51663851737976074</v>
      </c>
      <c r="T10">
        <v>0.53140246868133545</v>
      </c>
      <c r="U10">
        <v>0.30007809400558472</v>
      </c>
      <c r="V10">
        <v>0.37938901782035828</v>
      </c>
      <c r="W10">
        <v>29</v>
      </c>
      <c r="X10">
        <v>0.66136622428894043</v>
      </c>
      <c r="Y10">
        <v>5.0054408609867096E-2</v>
      </c>
      <c r="Z10">
        <v>0.14886738359928131</v>
      </c>
      <c r="AA10">
        <v>0</v>
      </c>
      <c r="AB10">
        <v>0.21507200598716736</v>
      </c>
      <c r="AC10">
        <v>19</v>
      </c>
      <c r="AD10">
        <v>0.11303342133760452</v>
      </c>
      <c r="AE10">
        <v>0.52699899673461914</v>
      </c>
      <c r="AF10">
        <v>0.19136936962604523</v>
      </c>
      <c r="AG10">
        <v>0.28687891364097595</v>
      </c>
      <c r="AH10">
        <v>0.27957016229629517</v>
      </c>
      <c r="AI10">
        <v>20</v>
      </c>
      <c r="AJ10">
        <v>0.36955299973487854</v>
      </c>
      <c r="AK10">
        <v>0.5441286563873291</v>
      </c>
      <c r="AL10">
        <v>0.53781628608703613</v>
      </c>
      <c r="AM10">
        <v>0.10847175866365433</v>
      </c>
      <c r="AN10">
        <v>0.38999241590499878</v>
      </c>
      <c r="AO10">
        <v>23</v>
      </c>
      <c r="AP10">
        <v>0.27864855527877808</v>
      </c>
      <c r="AQ10">
        <v>0.59718960523605347</v>
      </c>
      <c r="AR10">
        <v>0.42473331093788147</v>
      </c>
      <c r="AS10">
        <v>0.57787692546844482</v>
      </c>
      <c r="AT10">
        <v>0.46961209177970886</v>
      </c>
      <c r="AU10">
        <v>21</v>
      </c>
      <c r="AV10">
        <v>0.61123824119567871</v>
      </c>
      <c r="AW10">
        <v>0.66517561674118042</v>
      </c>
      <c r="AX10">
        <v>0.68757724761962891</v>
      </c>
      <c r="AY10">
        <v>0.85961127281188965</v>
      </c>
      <c r="AZ10">
        <v>0.70590060949325562</v>
      </c>
      <c r="BA10">
        <v>13</v>
      </c>
      <c r="BB10">
        <v>0.35614725947380066</v>
      </c>
      <c r="BC10">
        <v>0.52763080596923828</v>
      </c>
      <c r="BD10">
        <v>0.58082479238510132</v>
      </c>
      <c r="BE10">
        <v>0.46326214075088501</v>
      </c>
      <c r="BF10">
        <v>0.48196625709533691</v>
      </c>
      <c r="BG10">
        <v>29</v>
      </c>
      <c r="BH10">
        <v>0.1983318030834198</v>
      </c>
      <c r="BI10">
        <v>0.27999195456504822</v>
      </c>
      <c r="BJ10">
        <v>0.30145502090454102</v>
      </c>
      <c r="BK10">
        <v>0.69221943616867065</v>
      </c>
      <c r="BL10">
        <v>0.36799955368041992</v>
      </c>
      <c r="BM10">
        <v>13</v>
      </c>
      <c r="BN10">
        <v>0.43509608507156372</v>
      </c>
      <c r="BO10">
        <v>0.74235284328460693</v>
      </c>
      <c r="BP10">
        <v>0.6195492148399353</v>
      </c>
      <c r="BQ10">
        <v>0.38466516137123108</v>
      </c>
      <c r="BR10">
        <v>0.54541581869125366</v>
      </c>
      <c r="BS10">
        <v>17</v>
      </c>
      <c r="BT10">
        <v>0.44866269826889038</v>
      </c>
      <c r="BU10">
        <v>22</v>
      </c>
      <c r="BV10">
        <v>0.4969213993743497</v>
      </c>
      <c r="BW10">
        <v>16</v>
      </c>
      <c r="BX10">
        <v>0.49312086243472736</v>
      </c>
      <c r="BY10">
        <v>20</v>
      </c>
      <c r="BZ10">
        <v>0.47239746626677781</v>
      </c>
      <c r="CA10">
        <v>22</v>
      </c>
    </row>
    <row r="11" spans="1:79" x14ac:dyDescent="0.2">
      <c r="A11" t="s">
        <v>9</v>
      </c>
      <c r="B11">
        <v>0.53575724363327026</v>
      </c>
      <c r="C11">
        <v>8</v>
      </c>
      <c r="D11">
        <v>0.48664233088493347</v>
      </c>
      <c r="E11">
        <v>5</v>
      </c>
      <c r="F11">
        <v>0.5894235372543335</v>
      </c>
      <c r="G11">
        <v>7</v>
      </c>
      <c r="H11">
        <v>0.53060233592987061</v>
      </c>
      <c r="I11">
        <v>5</v>
      </c>
      <c r="J11">
        <v>0.53636085987091064</v>
      </c>
      <c r="K11">
        <v>10</v>
      </c>
      <c r="L11">
        <v>0.7560276985168457</v>
      </c>
      <c r="M11">
        <v>0.76449602842330933</v>
      </c>
      <c r="N11">
        <v>0.53826695680618286</v>
      </c>
      <c r="O11">
        <v>0.80917376279830933</v>
      </c>
      <c r="P11">
        <v>0.716991126537323</v>
      </c>
      <c r="Q11">
        <v>1</v>
      </c>
      <c r="R11">
        <v>0.4363042414188385</v>
      </c>
      <c r="S11">
        <v>0.65568757057189941</v>
      </c>
      <c r="T11">
        <v>0.65442121028900146</v>
      </c>
      <c r="U11">
        <v>0.73864585161209106</v>
      </c>
      <c r="V11">
        <v>0.62126469612121582</v>
      </c>
      <c r="W11">
        <v>14</v>
      </c>
      <c r="X11">
        <v>0.34456804394721985</v>
      </c>
      <c r="Y11">
        <v>0.14581066370010376</v>
      </c>
      <c r="Z11">
        <v>1.6156787052750587E-2</v>
      </c>
      <c r="AA11">
        <v>4.297994077205658E-3</v>
      </c>
      <c r="AB11">
        <v>0.12770837545394897</v>
      </c>
      <c r="AC11">
        <v>29</v>
      </c>
      <c r="AD11">
        <v>6.5426431596279144E-2</v>
      </c>
      <c r="AE11">
        <v>0.39466601610183716</v>
      </c>
      <c r="AF11">
        <v>0.62559640407562256</v>
      </c>
      <c r="AG11">
        <v>0.29328364133834839</v>
      </c>
      <c r="AH11">
        <v>0.34474313259124756</v>
      </c>
      <c r="AI11">
        <v>10</v>
      </c>
      <c r="AJ11">
        <v>0.54778289794921875</v>
      </c>
      <c r="AK11">
        <v>0.5725669264793396</v>
      </c>
      <c r="AL11">
        <v>0.71716785430908203</v>
      </c>
      <c r="AM11">
        <v>0.16160701215267181</v>
      </c>
      <c r="AN11">
        <v>0.49978116154670715</v>
      </c>
      <c r="AO11">
        <v>11</v>
      </c>
      <c r="AP11">
        <v>0.61694937944412231</v>
      </c>
      <c r="AQ11">
        <v>0.55474007129669189</v>
      </c>
      <c r="AR11">
        <v>0.425344318151474</v>
      </c>
      <c r="AS11">
        <v>0.80481147766113281</v>
      </c>
      <c r="AT11">
        <v>0.60046130418777466</v>
      </c>
      <c r="AU11">
        <v>4</v>
      </c>
      <c r="AV11">
        <v>0.82914888858795166</v>
      </c>
      <c r="AW11">
        <v>0.82721203565597534</v>
      </c>
      <c r="AX11">
        <v>0.78192728757858276</v>
      </c>
      <c r="AY11">
        <v>0.94600439071655273</v>
      </c>
      <c r="AZ11">
        <v>0.84607315063476563</v>
      </c>
      <c r="BA11">
        <v>7</v>
      </c>
      <c r="BB11">
        <v>0.18674741685390472</v>
      </c>
      <c r="BC11">
        <v>0.84320557117462158</v>
      </c>
      <c r="BD11">
        <v>0.59275668859481812</v>
      </c>
      <c r="BE11">
        <v>0.63380450010299683</v>
      </c>
      <c r="BF11">
        <v>0.56412851810455322</v>
      </c>
      <c r="BG11">
        <v>14</v>
      </c>
      <c r="BH11">
        <v>0.43796023726463318</v>
      </c>
      <c r="BI11">
        <v>0.18582187592983246</v>
      </c>
      <c r="BJ11">
        <v>0.31614759564399719</v>
      </c>
      <c r="BK11">
        <v>0.37692949175834656</v>
      </c>
      <c r="BL11">
        <v>0.32921481132507324</v>
      </c>
      <c r="BM11">
        <v>22</v>
      </c>
      <c r="BN11">
        <v>0.64550799131393433</v>
      </c>
      <c r="BO11">
        <v>0.95002877712249756</v>
      </c>
      <c r="BP11">
        <v>0.63823831081390381</v>
      </c>
      <c r="BQ11">
        <v>0.59505045413970947</v>
      </c>
      <c r="BR11">
        <v>0.7072063684463501</v>
      </c>
      <c r="BS11">
        <v>5</v>
      </c>
      <c r="BT11">
        <v>0.53740024566650391</v>
      </c>
      <c r="BU11">
        <v>9</v>
      </c>
      <c r="BV11">
        <v>0.52936235762616568</v>
      </c>
      <c r="BW11">
        <v>9</v>
      </c>
      <c r="BX11">
        <v>0.58985297482883814</v>
      </c>
      <c r="BY11">
        <v>6</v>
      </c>
      <c r="BZ11">
        <v>0.61024165365819494</v>
      </c>
      <c r="CA11">
        <v>4</v>
      </c>
    </row>
    <row r="12" spans="1:79" x14ac:dyDescent="0.2">
      <c r="A12" t="s">
        <v>10</v>
      </c>
      <c r="B12">
        <v>0.52927619218826294</v>
      </c>
      <c r="C12">
        <v>10</v>
      </c>
      <c r="D12">
        <v>0.45970606803894043</v>
      </c>
      <c r="E12">
        <v>12</v>
      </c>
      <c r="F12">
        <v>0.63649636507034302</v>
      </c>
      <c r="G12">
        <v>5</v>
      </c>
      <c r="H12">
        <v>0.52284550666809082</v>
      </c>
      <c r="I12">
        <v>8</v>
      </c>
      <c r="J12">
        <v>0.49805691838264465</v>
      </c>
      <c r="K12">
        <v>15</v>
      </c>
      <c r="L12">
        <v>0.35806816816329956</v>
      </c>
      <c r="M12">
        <v>0.98884689807891846</v>
      </c>
      <c r="N12">
        <v>0.45382443070411682</v>
      </c>
      <c r="O12">
        <v>0.42564880847930908</v>
      </c>
      <c r="P12">
        <v>0.55659705400466919</v>
      </c>
      <c r="Q12">
        <v>16</v>
      </c>
      <c r="R12">
        <v>0.54445356130599976</v>
      </c>
      <c r="S12">
        <v>0.79566532373428345</v>
      </c>
      <c r="T12">
        <v>0.6380380392074585</v>
      </c>
      <c r="U12">
        <v>0.65845614671707153</v>
      </c>
      <c r="V12">
        <v>0.6591532826423645</v>
      </c>
      <c r="W12">
        <v>9</v>
      </c>
      <c r="X12">
        <v>0.47753435373306274</v>
      </c>
      <c r="Y12">
        <v>0.52665942907333374</v>
      </c>
      <c r="Z12">
        <v>0.57352942228317261</v>
      </c>
      <c r="AA12">
        <v>0.28080227971076965</v>
      </c>
      <c r="AB12">
        <v>0.46463137865066528</v>
      </c>
      <c r="AC12">
        <v>4</v>
      </c>
      <c r="AD12">
        <v>0.41806665062904358</v>
      </c>
      <c r="AE12">
        <v>0.51799935102462769</v>
      </c>
      <c r="AF12">
        <v>0.20714561641216278</v>
      </c>
      <c r="AG12">
        <v>0.36399728059768677</v>
      </c>
      <c r="AH12">
        <v>0.3768022358417511</v>
      </c>
      <c r="AI12">
        <v>4</v>
      </c>
      <c r="AJ12">
        <v>0.41850987076759338</v>
      </c>
      <c r="AK12">
        <v>0.37976405024528503</v>
      </c>
      <c r="AL12">
        <v>0.66794836521148682</v>
      </c>
      <c r="AM12">
        <v>0.21042273938655853</v>
      </c>
      <c r="AN12">
        <v>0.41916126012802124</v>
      </c>
      <c r="AO12">
        <v>19</v>
      </c>
      <c r="AP12">
        <v>0.74206233024597168</v>
      </c>
      <c r="AQ12">
        <v>0.45401906967163086</v>
      </c>
      <c r="AR12">
        <v>0.41033792495727539</v>
      </c>
      <c r="AS12">
        <v>0.5862891674041748</v>
      </c>
      <c r="AT12">
        <v>0.54817712306976318</v>
      </c>
      <c r="AU12">
        <v>10</v>
      </c>
      <c r="AV12">
        <v>0.62790948152542114</v>
      </c>
      <c r="AW12">
        <v>0.6760140061378479</v>
      </c>
      <c r="AX12">
        <v>0.79685044288635254</v>
      </c>
      <c r="AY12">
        <v>1.0000001192092896</v>
      </c>
      <c r="AZ12">
        <v>0.77519351243972778</v>
      </c>
      <c r="BA12">
        <v>12</v>
      </c>
      <c r="BB12">
        <v>0.25644665956497192</v>
      </c>
      <c r="BC12">
        <v>0.77830618619918823</v>
      </c>
      <c r="BD12">
        <v>0.41219398379325867</v>
      </c>
      <c r="BE12">
        <v>0.73165744543075562</v>
      </c>
      <c r="BF12">
        <v>0.5446510910987854</v>
      </c>
      <c r="BG12">
        <v>19</v>
      </c>
      <c r="BH12">
        <v>0.3954504132270813</v>
      </c>
      <c r="BI12">
        <v>0.32175320386886597</v>
      </c>
      <c r="BJ12">
        <v>0.52180057764053345</v>
      </c>
      <c r="BK12">
        <v>0.3180147111415863</v>
      </c>
      <c r="BL12">
        <v>0.38925471901893616</v>
      </c>
      <c r="BM12">
        <v>9</v>
      </c>
      <c r="BN12">
        <v>0.35855934023857117</v>
      </c>
      <c r="BO12">
        <v>0.92593610286712646</v>
      </c>
      <c r="BP12">
        <v>0.54678624868392944</v>
      </c>
      <c r="BQ12">
        <v>0.40528053045272827</v>
      </c>
      <c r="BR12">
        <v>0.55914056301116943</v>
      </c>
      <c r="BS12">
        <v>16</v>
      </c>
      <c r="BT12">
        <v>0.53355580568313599</v>
      </c>
      <c r="BU12">
        <v>10</v>
      </c>
      <c r="BV12">
        <v>0.47919247209955024</v>
      </c>
      <c r="BW12">
        <v>19</v>
      </c>
      <c r="BX12">
        <v>0.51700509846269649</v>
      </c>
      <c r="BY12">
        <v>18</v>
      </c>
      <c r="BZ12">
        <v>0.52683309562518255</v>
      </c>
      <c r="CA12">
        <v>16</v>
      </c>
    </row>
    <row r="13" spans="1:79" x14ac:dyDescent="0.2">
      <c r="A13" t="s">
        <v>11</v>
      </c>
      <c r="B13">
        <v>0.51926976442337036</v>
      </c>
      <c r="C13">
        <v>13</v>
      </c>
      <c r="D13">
        <v>0.41658389568328857</v>
      </c>
      <c r="E13">
        <v>19</v>
      </c>
      <c r="F13">
        <v>0.67164230346679688</v>
      </c>
      <c r="G13">
        <v>1</v>
      </c>
      <c r="H13">
        <v>0.49585190415382385</v>
      </c>
      <c r="I13">
        <v>14</v>
      </c>
      <c r="J13">
        <v>0.49300107359886169</v>
      </c>
      <c r="K13">
        <v>16</v>
      </c>
      <c r="L13">
        <v>0.55476963520050049</v>
      </c>
      <c r="M13">
        <v>0.97429907321929932</v>
      </c>
      <c r="N13">
        <v>0.52757143974304199</v>
      </c>
      <c r="O13">
        <v>0.28155845403671265</v>
      </c>
      <c r="P13">
        <v>0.5845496654510498</v>
      </c>
      <c r="Q13">
        <v>7</v>
      </c>
      <c r="R13">
        <v>0.73404848575592041</v>
      </c>
      <c r="S13">
        <v>0.77754712104797363</v>
      </c>
      <c r="T13">
        <v>0.50778001546859741</v>
      </c>
      <c r="U13">
        <v>0.72807830572128296</v>
      </c>
      <c r="V13">
        <v>0.6868634819984436</v>
      </c>
      <c r="W13">
        <v>6</v>
      </c>
      <c r="X13">
        <v>0.311940997838974</v>
      </c>
      <c r="Y13">
        <v>0.71817195415496826</v>
      </c>
      <c r="Z13">
        <v>0.21713574230670929</v>
      </c>
      <c r="AA13">
        <v>0.18051576614379883</v>
      </c>
      <c r="AB13">
        <v>0.3569411039352417</v>
      </c>
      <c r="AC13">
        <v>9</v>
      </c>
      <c r="AD13">
        <v>0.26301759481430054</v>
      </c>
      <c r="AE13">
        <v>0.51799935102462769</v>
      </c>
      <c r="AF13">
        <v>0.1171707957983017</v>
      </c>
      <c r="AG13">
        <v>0.24404102563858032</v>
      </c>
      <c r="AH13">
        <v>0.28555718064308167</v>
      </c>
      <c r="AI13">
        <v>19</v>
      </c>
      <c r="AJ13">
        <v>0.1607801616191864</v>
      </c>
      <c r="AK13">
        <v>0.58850884437561035</v>
      </c>
      <c r="AL13">
        <v>0.80907297134399414</v>
      </c>
      <c r="AM13">
        <v>0.16229349374771118</v>
      </c>
      <c r="AN13">
        <v>0.43016386032104492</v>
      </c>
      <c r="AO13">
        <v>18</v>
      </c>
      <c r="AP13">
        <v>0.40881317853927612</v>
      </c>
      <c r="AQ13">
        <v>0.4311644434928894</v>
      </c>
      <c r="AR13">
        <v>0.51000308990478516</v>
      </c>
      <c r="AS13">
        <v>0.60581123828887939</v>
      </c>
      <c r="AT13">
        <v>0.48894798755645752</v>
      </c>
      <c r="AU13">
        <v>18</v>
      </c>
      <c r="AV13">
        <v>0.77132588624954224</v>
      </c>
      <c r="AW13">
        <v>0.70106661319732666</v>
      </c>
      <c r="AX13">
        <v>0.66758495569229126</v>
      </c>
      <c r="AY13">
        <v>0.99784022569656372</v>
      </c>
      <c r="AZ13">
        <v>0.78445440530776978</v>
      </c>
      <c r="BA13">
        <v>10</v>
      </c>
      <c r="BB13">
        <v>0.13591375946998596</v>
      </c>
      <c r="BC13">
        <v>0.86413413286209106</v>
      </c>
      <c r="BD13">
        <v>0.54051846265792847</v>
      </c>
      <c r="BE13">
        <v>0.80927175283432007</v>
      </c>
      <c r="BF13">
        <v>0.5874595046043396</v>
      </c>
      <c r="BG13">
        <v>11</v>
      </c>
      <c r="BH13">
        <v>0.5102807879447937</v>
      </c>
      <c r="BI13">
        <v>0.34648424386978149</v>
      </c>
      <c r="BJ13">
        <v>0.3933451771736145</v>
      </c>
      <c r="BK13">
        <v>0.32279932498931885</v>
      </c>
      <c r="BL13">
        <v>0.39322739839553833</v>
      </c>
      <c r="BM13">
        <v>8</v>
      </c>
      <c r="BN13">
        <v>0.31494858860969543</v>
      </c>
      <c r="BO13">
        <v>0.79704713821411133</v>
      </c>
      <c r="BP13">
        <v>0.66833651065826416</v>
      </c>
      <c r="BQ13">
        <v>0.59780102968215942</v>
      </c>
      <c r="BR13">
        <v>0.59453332424163818</v>
      </c>
      <c r="BS13">
        <v>14</v>
      </c>
      <c r="BT13">
        <v>0.54591882228851318</v>
      </c>
      <c r="BU13">
        <v>7</v>
      </c>
      <c r="BV13">
        <v>0.52656080812805028</v>
      </c>
      <c r="BW13">
        <v>10</v>
      </c>
      <c r="BX13">
        <v>0.56261667981964458</v>
      </c>
      <c r="BY13">
        <v>10</v>
      </c>
      <c r="BZ13">
        <v>0.57707689803839879</v>
      </c>
      <c r="CA13">
        <v>9</v>
      </c>
    </row>
    <row r="14" spans="1:79" x14ac:dyDescent="0.2">
      <c r="A14" t="s">
        <v>12</v>
      </c>
      <c r="B14">
        <v>0.37483048439025879</v>
      </c>
      <c r="C14">
        <v>31</v>
      </c>
      <c r="D14">
        <v>0.36505243182182312</v>
      </c>
      <c r="E14">
        <v>28</v>
      </c>
      <c r="F14">
        <v>0.43802538514137268</v>
      </c>
      <c r="G14">
        <v>27</v>
      </c>
      <c r="H14">
        <v>0.34922242164611816</v>
      </c>
      <c r="I14">
        <v>32</v>
      </c>
      <c r="J14">
        <v>0.3470216691493988</v>
      </c>
      <c r="K14">
        <v>32</v>
      </c>
      <c r="L14">
        <v>0.29878830909729004</v>
      </c>
      <c r="M14">
        <v>0.72196263074874878</v>
      </c>
      <c r="N14">
        <v>0.35327675938606262</v>
      </c>
      <c r="O14">
        <v>0.60383981466293335</v>
      </c>
      <c r="P14">
        <v>0.4944668710231781</v>
      </c>
      <c r="Q14">
        <v>29</v>
      </c>
      <c r="R14">
        <v>0.13093581795692444</v>
      </c>
      <c r="S14">
        <v>0.34298402070999146</v>
      </c>
      <c r="T14">
        <v>0.57025498151779175</v>
      </c>
      <c r="U14">
        <v>0.47697928547859192</v>
      </c>
      <c r="V14">
        <v>0.38028854131698608</v>
      </c>
      <c r="W14">
        <v>28</v>
      </c>
      <c r="X14">
        <v>0.73578763008117676</v>
      </c>
      <c r="Y14">
        <v>0.13275299966335297</v>
      </c>
      <c r="Z14">
        <v>0.64564627408981323</v>
      </c>
      <c r="AA14">
        <v>4.297994077205658E-3</v>
      </c>
      <c r="AB14">
        <v>0.3796212375164032</v>
      </c>
      <c r="AC14">
        <v>8</v>
      </c>
      <c r="AD14">
        <v>0.53032130002975464</v>
      </c>
      <c r="AE14">
        <v>0.35133266448974609</v>
      </c>
      <c r="AF14">
        <v>0.22475326061248779</v>
      </c>
      <c r="AG14">
        <v>0.19796164333820343</v>
      </c>
      <c r="AH14">
        <v>0.32609221339225769</v>
      </c>
      <c r="AI14">
        <v>12</v>
      </c>
      <c r="AJ14">
        <v>0.14590080082416534</v>
      </c>
      <c r="AK14">
        <v>0.52611494064331055</v>
      </c>
      <c r="AL14">
        <v>0.39820903539657593</v>
      </c>
      <c r="AM14">
        <v>8.5760504007339478E-2</v>
      </c>
      <c r="AN14">
        <v>0.28899630904197693</v>
      </c>
      <c r="AO14">
        <v>31</v>
      </c>
      <c r="AP14">
        <v>0.24530655145645142</v>
      </c>
      <c r="AQ14">
        <v>0.21145164966583252</v>
      </c>
      <c r="AR14">
        <v>0.21643182635307312</v>
      </c>
      <c r="AS14">
        <v>0.27934268116950989</v>
      </c>
      <c r="AT14">
        <v>0.23813317716121674</v>
      </c>
      <c r="AU14">
        <v>34</v>
      </c>
      <c r="AV14">
        <v>0.55595630407333374</v>
      </c>
      <c r="AW14">
        <v>0.32154980301856995</v>
      </c>
      <c r="AX14">
        <v>0.13100618124008179</v>
      </c>
      <c r="AY14">
        <v>0.85961127281188965</v>
      </c>
      <c r="AZ14">
        <v>0.46703088283538818</v>
      </c>
      <c r="BA14">
        <v>31</v>
      </c>
      <c r="BB14">
        <v>0.67888712882995605</v>
      </c>
      <c r="BC14">
        <v>0.53091937303543091</v>
      </c>
      <c r="BD14">
        <v>0.42469349503517151</v>
      </c>
      <c r="BE14">
        <v>0.60017937421798706</v>
      </c>
      <c r="BF14">
        <v>0.55866986513137817</v>
      </c>
      <c r="BG14">
        <v>16</v>
      </c>
      <c r="BH14">
        <v>6.5330266952514648E-2</v>
      </c>
      <c r="BI14">
        <v>0.66304659843444824</v>
      </c>
      <c r="BJ14">
        <v>0.21616606414318085</v>
      </c>
      <c r="BK14">
        <v>0.3032175600528717</v>
      </c>
      <c r="BL14">
        <v>0.31194013357162476</v>
      </c>
      <c r="BM14">
        <v>26</v>
      </c>
      <c r="BN14">
        <v>0.26331025362014771</v>
      </c>
      <c r="BO14">
        <v>0.57813924551010132</v>
      </c>
      <c r="BP14">
        <v>0.31178620457649231</v>
      </c>
      <c r="BQ14">
        <v>5.9026610106229782E-2</v>
      </c>
      <c r="BR14">
        <v>0.30306556820869446</v>
      </c>
      <c r="BS14">
        <v>31</v>
      </c>
      <c r="BT14">
        <v>0.37947067618370056</v>
      </c>
      <c r="BU14">
        <v>30</v>
      </c>
      <c r="BV14">
        <v>0.4020334841078787</v>
      </c>
      <c r="BW14">
        <v>28</v>
      </c>
      <c r="BX14">
        <v>0.34286619525442052</v>
      </c>
      <c r="BY14">
        <v>32</v>
      </c>
      <c r="BZ14">
        <v>0.32126739812993588</v>
      </c>
      <c r="CA14">
        <v>32</v>
      </c>
    </row>
    <row r="15" spans="1:79" x14ac:dyDescent="0.2">
      <c r="A15" t="s">
        <v>13</v>
      </c>
      <c r="B15">
        <v>0.38925004005432129</v>
      </c>
      <c r="C15">
        <v>28</v>
      </c>
      <c r="D15">
        <v>0.32518234848976135</v>
      </c>
      <c r="E15">
        <v>29</v>
      </c>
      <c r="F15">
        <v>0.39677342772483826</v>
      </c>
      <c r="G15">
        <v>31</v>
      </c>
      <c r="H15">
        <v>0.42435678839683533</v>
      </c>
      <c r="I15">
        <v>25</v>
      </c>
      <c r="J15">
        <v>0.41068759560585022</v>
      </c>
      <c r="K15">
        <v>23</v>
      </c>
      <c r="L15">
        <v>0.45534443855285645</v>
      </c>
      <c r="M15">
        <v>0.67990654706954956</v>
      </c>
      <c r="N15">
        <v>0.41105517745018005</v>
      </c>
      <c r="O15">
        <v>0.6616213321685791</v>
      </c>
      <c r="P15">
        <v>0.55198186635971069</v>
      </c>
      <c r="Q15">
        <v>18</v>
      </c>
      <c r="R15">
        <v>0.15547968447208405</v>
      </c>
      <c r="S15">
        <v>0.37685930728912354</v>
      </c>
      <c r="T15">
        <v>0.56781959533691406</v>
      </c>
      <c r="U15">
        <v>0.28016188740730286</v>
      </c>
      <c r="V15">
        <v>0.34508010745048523</v>
      </c>
      <c r="W15">
        <v>31</v>
      </c>
      <c r="X15">
        <v>0.47883439064025879</v>
      </c>
      <c r="Y15">
        <v>0.14907507598400116</v>
      </c>
      <c r="Z15">
        <v>9.4070941209793091E-2</v>
      </c>
      <c r="AA15">
        <v>1.4326648088172078E-3</v>
      </c>
      <c r="AB15">
        <v>0.18085326254367828</v>
      </c>
      <c r="AC15">
        <v>24</v>
      </c>
      <c r="AD15">
        <v>0.40714374184608459</v>
      </c>
      <c r="AE15">
        <v>0.43466600775718689</v>
      </c>
      <c r="AF15">
        <v>0.21573802828788757</v>
      </c>
      <c r="AG15">
        <v>0.60254532098770142</v>
      </c>
      <c r="AH15">
        <v>0.41502326726913452</v>
      </c>
      <c r="AI15">
        <v>2</v>
      </c>
      <c r="AJ15">
        <v>0.18839292228221893</v>
      </c>
      <c r="AK15">
        <v>0.70172762870788574</v>
      </c>
      <c r="AL15">
        <v>0.54949194192886353</v>
      </c>
      <c r="AM15">
        <v>0.14851284027099609</v>
      </c>
      <c r="AN15">
        <v>0.39703133702278137</v>
      </c>
      <c r="AO15">
        <v>21</v>
      </c>
      <c r="AP15">
        <v>0.5208885669708252</v>
      </c>
      <c r="AQ15">
        <v>0.37710195779800415</v>
      </c>
      <c r="AR15">
        <v>0.42496046423912048</v>
      </c>
      <c r="AS15">
        <v>0.62165641784667969</v>
      </c>
      <c r="AT15">
        <v>0.48615184426307678</v>
      </c>
      <c r="AU15">
        <v>19</v>
      </c>
      <c r="AV15">
        <v>0.37056386470794678</v>
      </c>
      <c r="AW15">
        <v>0.11380306631326675</v>
      </c>
      <c r="AX15">
        <v>0.45664915442466736</v>
      </c>
      <c r="AY15">
        <v>0.88336938619613647</v>
      </c>
      <c r="AZ15">
        <v>0.45609638094902039</v>
      </c>
      <c r="BA15">
        <v>32</v>
      </c>
      <c r="BB15">
        <v>0.17584353685379028</v>
      </c>
      <c r="BC15">
        <v>0.55994099378585815</v>
      </c>
      <c r="BD15">
        <v>0.8089745044708252</v>
      </c>
      <c r="BE15">
        <v>0.40279832482337952</v>
      </c>
      <c r="BF15">
        <v>0.48688933253288269</v>
      </c>
      <c r="BG15">
        <v>27</v>
      </c>
      <c r="BH15">
        <v>0.16191267967224121</v>
      </c>
      <c r="BI15">
        <v>0.33702397346496582</v>
      </c>
      <c r="BJ15">
        <v>0.23662227392196655</v>
      </c>
      <c r="BK15">
        <v>0.30793699622154236</v>
      </c>
      <c r="BL15">
        <v>0.26087397336959839</v>
      </c>
      <c r="BM15">
        <v>32</v>
      </c>
      <c r="BN15">
        <v>0.33741974830627441</v>
      </c>
      <c r="BO15">
        <v>0.23762983083724976</v>
      </c>
      <c r="BP15">
        <v>0.47818571329116821</v>
      </c>
      <c r="BQ15">
        <v>0.19684077799320221</v>
      </c>
      <c r="BR15">
        <v>0.31251901388168335</v>
      </c>
      <c r="BS15">
        <v>30</v>
      </c>
      <c r="BT15">
        <v>0.3727928102016449</v>
      </c>
      <c r="BU15">
        <v>31</v>
      </c>
      <c r="BV15">
        <v>0.3849646157591865</v>
      </c>
      <c r="BW15">
        <v>29</v>
      </c>
      <c r="BX15">
        <v>0.39561855137029345</v>
      </c>
      <c r="BY15">
        <v>28</v>
      </c>
      <c r="BZ15">
        <v>0.37133231204883066</v>
      </c>
      <c r="CA15">
        <v>29</v>
      </c>
    </row>
    <row r="16" spans="1:79" x14ac:dyDescent="0.2">
      <c r="A16" t="s">
        <v>14</v>
      </c>
      <c r="B16">
        <v>0.52055060863494873</v>
      </c>
      <c r="C16">
        <v>11</v>
      </c>
      <c r="D16">
        <v>0.48688086867332458</v>
      </c>
      <c r="E16">
        <v>4</v>
      </c>
      <c r="F16">
        <v>0.42144802212715149</v>
      </c>
      <c r="G16">
        <v>29</v>
      </c>
      <c r="H16">
        <v>0.52971857786178589</v>
      </c>
      <c r="I16">
        <v>7</v>
      </c>
      <c r="J16">
        <v>0.61625480651855469</v>
      </c>
      <c r="K16">
        <v>1</v>
      </c>
      <c r="L16">
        <v>0.18692821264266968</v>
      </c>
      <c r="M16">
        <v>0.48409378528594971</v>
      </c>
      <c r="N16">
        <v>0.62638723850250244</v>
      </c>
      <c r="O16">
        <v>1</v>
      </c>
      <c r="P16">
        <v>0.57435232400894165</v>
      </c>
      <c r="Q16">
        <v>10</v>
      </c>
      <c r="R16">
        <v>0.53849291801452637</v>
      </c>
      <c r="S16">
        <v>0.53896588087081909</v>
      </c>
      <c r="T16">
        <v>0.70772051811218262</v>
      </c>
      <c r="U16">
        <v>0.75838923454284668</v>
      </c>
      <c r="V16">
        <v>0.63589215278625488</v>
      </c>
      <c r="W16">
        <v>12</v>
      </c>
      <c r="X16">
        <v>0.90085440874099731</v>
      </c>
      <c r="Y16">
        <v>1.9586507230997086E-2</v>
      </c>
      <c r="Z16">
        <v>0.39974728226661682</v>
      </c>
      <c r="AA16">
        <v>0</v>
      </c>
      <c r="AB16">
        <v>0.33004704117774963</v>
      </c>
      <c r="AC16">
        <v>12</v>
      </c>
      <c r="AD16">
        <v>0.13732463121414185</v>
      </c>
      <c r="AE16">
        <v>0.50000005960464478</v>
      </c>
      <c r="AF16">
        <v>4.3350972235202789E-2</v>
      </c>
      <c r="AG16">
        <v>2.2333642467856407E-2</v>
      </c>
      <c r="AH16">
        <v>0.17575232684612274</v>
      </c>
      <c r="AI16">
        <v>33</v>
      </c>
      <c r="AJ16">
        <v>0.7673531174659729</v>
      </c>
      <c r="AK16">
        <v>0.56968092918395996</v>
      </c>
      <c r="AL16">
        <v>0.82409763336181641</v>
      </c>
      <c r="AM16">
        <v>0.16831789910793304</v>
      </c>
      <c r="AN16">
        <v>0.58236241340637207</v>
      </c>
      <c r="AO16">
        <v>2</v>
      </c>
      <c r="AP16">
        <v>0.52702254056930542</v>
      </c>
      <c r="AQ16">
        <v>0.48934128880500793</v>
      </c>
      <c r="AR16">
        <v>0.54185938835144043</v>
      </c>
      <c r="AS16">
        <v>0.94458699226379395</v>
      </c>
      <c r="AT16">
        <v>0.62570255994796753</v>
      </c>
      <c r="AU16">
        <v>2</v>
      </c>
      <c r="AV16">
        <v>0.9334532618522644</v>
      </c>
      <c r="AW16" t="s">
        <v>36</v>
      </c>
      <c r="AX16">
        <v>0.50701439380645752</v>
      </c>
      <c r="AY16">
        <v>0.99568039178848267</v>
      </c>
      <c r="AZ16">
        <v>0.81204932928085327</v>
      </c>
      <c r="BA16">
        <v>9</v>
      </c>
      <c r="BB16">
        <v>-1.0797943095219864E-10</v>
      </c>
      <c r="BC16">
        <v>0.90241241455078125</v>
      </c>
      <c r="BD16">
        <v>0.59214562177658081</v>
      </c>
      <c r="BE16">
        <v>0.66381871700286865</v>
      </c>
      <c r="BF16">
        <v>0.53959417343139648</v>
      </c>
      <c r="BG16">
        <v>20</v>
      </c>
      <c r="BH16">
        <v>0.25840190052986145</v>
      </c>
      <c r="BI16">
        <v>9.0708501636981964E-2</v>
      </c>
      <c r="BJ16">
        <v>0.43307283520698547</v>
      </c>
      <c r="BK16">
        <v>1</v>
      </c>
      <c r="BL16">
        <v>0.44554582238197327</v>
      </c>
      <c r="BM16">
        <v>4</v>
      </c>
      <c r="BN16">
        <v>0.61897760629653931</v>
      </c>
      <c r="BO16">
        <v>0.19824293255805969</v>
      </c>
      <c r="BP16">
        <v>0.62179011106491089</v>
      </c>
      <c r="BQ16">
        <v>0.60942131280899048</v>
      </c>
      <c r="BR16">
        <v>0.5121079683303833</v>
      </c>
      <c r="BS16">
        <v>20</v>
      </c>
      <c r="BT16">
        <v>0.57076597213745117</v>
      </c>
      <c r="BU16">
        <v>3</v>
      </c>
      <c r="BV16">
        <v>0.5370016554457282</v>
      </c>
      <c r="BW16">
        <v>7</v>
      </c>
      <c r="BX16">
        <v>0.55860730287790561</v>
      </c>
      <c r="BY16">
        <v>11</v>
      </c>
      <c r="BZ16">
        <v>0.5493477889752586</v>
      </c>
      <c r="CA16">
        <v>15</v>
      </c>
    </row>
    <row r="17" spans="1:79" x14ac:dyDescent="0.2">
      <c r="A17" t="s">
        <v>15</v>
      </c>
      <c r="B17">
        <v>0.48376321792602539</v>
      </c>
      <c r="C17">
        <v>16</v>
      </c>
      <c r="D17">
        <v>0.46675285696983337</v>
      </c>
      <c r="E17">
        <v>10</v>
      </c>
      <c r="F17">
        <v>0.48601919412612915</v>
      </c>
      <c r="G17">
        <v>22</v>
      </c>
      <c r="H17">
        <v>0.47608974575996399</v>
      </c>
      <c r="I17">
        <v>18</v>
      </c>
      <c r="J17">
        <v>0.48085618019104004</v>
      </c>
      <c r="K17">
        <v>17</v>
      </c>
      <c r="L17">
        <v>0.57198446989059448</v>
      </c>
      <c r="M17">
        <v>0.65039908885955811</v>
      </c>
      <c r="N17">
        <v>0.37097200751304626</v>
      </c>
      <c r="O17">
        <v>0.49494954943656921</v>
      </c>
      <c r="P17">
        <v>0.52207624912261963</v>
      </c>
      <c r="Q17">
        <v>25</v>
      </c>
      <c r="R17">
        <v>0.58922827243804932</v>
      </c>
      <c r="S17">
        <v>0.70316123962402344</v>
      </c>
      <c r="T17">
        <v>0.48407000303268433</v>
      </c>
      <c r="U17">
        <v>0.71155077219009399</v>
      </c>
      <c r="V17">
        <v>0.62200260162353516</v>
      </c>
      <c r="W17">
        <v>13</v>
      </c>
      <c r="X17">
        <v>0.66244220733642578</v>
      </c>
      <c r="Y17">
        <v>0.14798694849014282</v>
      </c>
      <c r="Z17">
        <v>6.1000742018222809E-2</v>
      </c>
      <c r="AA17">
        <v>3.8681946694850922E-2</v>
      </c>
      <c r="AB17">
        <v>0.22752796113491058</v>
      </c>
      <c r="AC17">
        <v>18</v>
      </c>
      <c r="AD17">
        <v>0.39925545454025269</v>
      </c>
      <c r="AE17">
        <v>0.60133266448974609</v>
      </c>
      <c r="AF17">
        <v>0.11174002289772034</v>
      </c>
      <c r="AG17">
        <v>0.28656649589538574</v>
      </c>
      <c r="AH17">
        <v>0.34972366690635681</v>
      </c>
      <c r="AI17">
        <v>9</v>
      </c>
      <c r="AJ17">
        <v>0.47347700595855713</v>
      </c>
      <c r="AK17">
        <v>0.29771828651428223</v>
      </c>
      <c r="AL17">
        <v>0.82294929027557373</v>
      </c>
      <c r="AM17">
        <v>0.15541218221187592</v>
      </c>
      <c r="AN17">
        <v>0.43738919496536255</v>
      </c>
      <c r="AO17">
        <v>16</v>
      </c>
      <c r="AP17">
        <v>0.49532711505889893</v>
      </c>
      <c r="AQ17">
        <v>0.45581093430519104</v>
      </c>
      <c r="AR17">
        <v>0.70091009140014648</v>
      </c>
      <c r="AS17">
        <v>0.56052523851394653</v>
      </c>
      <c r="AT17">
        <v>0.55314332246780396</v>
      </c>
      <c r="AU17">
        <v>9</v>
      </c>
      <c r="AV17">
        <v>0.86990147829055786</v>
      </c>
      <c r="AW17" t="s">
        <v>36</v>
      </c>
      <c r="AX17">
        <v>0.71053606271743774</v>
      </c>
      <c r="AY17">
        <v>0.94168472290039063</v>
      </c>
      <c r="AZ17">
        <v>0.84070742130279541</v>
      </c>
      <c r="BA17">
        <v>8</v>
      </c>
      <c r="BB17">
        <v>7.143700122833252E-2</v>
      </c>
      <c r="BC17">
        <v>0.78640049695968628</v>
      </c>
      <c r="BD17">
        <v>0.4395887553691864</v>
      </c>
      <c r="BE17">
        <v>0.57458668947219849</v>
      </c>
      <c r="BF17">
        <v>0.46800324320793152</v>
      </c>
      <c r="BG17">
        <v>30</v>
      </c>
      <c r="BH17">
        <v>0.25022447109222412</v>
      </c>
      <c r="BI17">
        <v>6.9582894444465637E-2</v>
      </c>
      <c r="BJ17">
        <v>0.53118228912353516</v>
      </c>
      <c r="BK17">
        <v>0.49449834227561951</v>
      </c>
      <c r="BL17">
        <v>0.33637198805809021</v>
      </c>
      <c r="BM17">
        <v>19</v>
      </c>
      <c r="BN17">
        <v>0.28425115346908569</v>
      </c>
      <c r="BO17">
        <v>0.66178011894226074</v>
      </c>
      <c r="BP17">
        <v>0.52794808149337769</v>
      </c>
      <c r="BQ17">
        <v>0.55010586977005005</v>
      </c>
      <c r="BR17">
        <v>0.50602132081985474</v>
      </c>
      <c r="BS17">
        <v>21</v>
      </c>
      <c r="BT17">
        <v>0.51270508766174316</v>
      </c>
      <c r="BU17">
        <v>15</v>
      </c>
      <c r="BV17">
        <v>0.4653754828273059</v>
      </c>
      <c r="BW17">
        <v>20</v>
      </c>
      <c r="BX17">
        <v>0.49110691918446114</v>
      </c>
      <c r="BY17">
        <v>21</v>
      </c>
      <c r="BZ17">
        <v>0.50707598218840622</v>
      </c>
      <c r="CA17">
        <v>20</v>
      </c>
    </row>
    <row r="18" spans="1:79" x14ac:dyDescent="0.2">
      <c r="A18" t="s">
        <v>16</v>
      </c>
      <c r="B18">
        <v>0.39660221338272095</v>
      </c>
      <c r="C18">
        <v>27</v>
      </c>
      <c r="D18">
        <v>0.4282505214214325</v>
      </c>
      <c r="E18">
        <v>16</v>
      </c>
      <c r="F18">
        <v>0.33493393659591675</v>
      </c>
      <c r="G18">
        <v>34</v>
      </c>
      <c r="H18">
        <v>0.38562986254692078</v>
      </c>
      <c r="I18">
        <v>29</v>
      </c>
      <c r="J18">
        <v>0.42805853486061096</v>
      </c>
      <c r="K18">
        <v>22</v>
      </c>
      <c r="L18">
        <v>0.21763688325881958</v>
      </c>
      <c r="M18">
        <v>0.44996583461761475</v>
      </c>
      <c r="N18">
        <v>0.27890264987945557</v>
      </c>
      <c r="O18">
        <v>0.56182146072387695</v>
      </c>
      <c r="P18">
        <v>0.37708169221878052</v>
      </c>
      <c r="Q18">
        <v>34</v>
      </c>
      <c r="R18">
        <v>0.20302040874958038</v>
      </c>
      <c r="S18">
        <v>0.43110314011573792</v>
      </c>
      <c r="T18">
        <v>0.52789819240570068</v>
      </c>
      <c r="U18">
        <v>0.85038596391677856</v>
      </c>
      <c r="V18">
        <v>0.50310194492340088</v>
      </c>
      <c r="W18">
        <v>22</v>
      </c>
      <c r="X18">
        <v>0.30386430025100708</v>
      </c>
      <c r="Y18">
        <v>1.6322089359164238E-2</v>
      </c>
      <c r="Z18">
        <v>8.1175871193408966E-2</v>
      </c>
      <c r="AA18">
        <v>1.1461318470537663E-2</v>
      </c>
      <c r="AB18">
        <v>0.10320589691400528</v>
      </c>
      <c r="AC18">
        <v>33</v>
      </c>
      <c r="AD18">
        <v>0.22368896007537842</v>
      </c>
      <c r="AE18">
        <v>0.25780266523361206</v>
      </c>
      <c r="AF18">
        <v>2.7924781665205956E-2</v>
      </c>
      <c r="AG18">
        <v>3.0349116772413254E-2</v>
      </c>
      <c r="AH18">
        <v>0.13494138419628143</v>
      </c>
      <c r="AI18">
        <v>35</v>
      </c>
      <c r="AJ18">
        <v>0.75768440961837769</v>
      </c>
      <c r="AK18">
        <v>0.44228628277778625</v>
      </c>
      <c r="AL18">
        <v>0.78659212589263916</v>
      </c>
      <c r="AM18">
        <v>5.4702900350093842E-2</v>
      </c>
      <c r="AN18">
        <v>0.51031643152236938</v>
      </c>
      <c r="AO18">
        <v>7</v>
      </c>
      <c r="AP18">
        <v>0.14672000706195831</v>
      </c>
      <c r="AQ18">
        <v>0.33512413501739502</v>
      </c>
      <c r="AR18">
        <v>0.49119332432746887</v>
      </c>
      <c r="AS18">
        <v>0.69339686632156372</v>
      </c>
      <c r="AT18">
        <v>0.41660857200622559</v>
      </c>
      <c r="AU18">
        <v>28</v>
      </c>
      <c r="AV18">
        <v>0.725929856300354</v>
      </c>
      <c r="AW18" t="s">
        <v>36</v>
      </c>
      <c r="AX18">
        <v>0.46987953782081604</v>
      </c>
      <c r="AY18">
        <v>0.20950323343276978</v>
      </c>
      <c r="AZ18">
        <v>0.4684375524520874</v>
      </c>
      <c r="BA18">
        <v>30</v>
      </c>
      <c r="BB18">
        <v>0.75521445274353027</v>
      </c>
      <c r="BC18">
        <v>0.55235111713409424</v>
      </c>
      <c r="BD18">
        <v>0.24267549812793732</v>
      </c>
      <c r="BE18">
        <v>0.65821605920791626</v>
      </c>
      <c r="BF18">
        <v>0.55211430788040161</v>
      </c>
      <c r="BG18">
        <v>17</v>
      </c>
      <c r="BH18">
        <v>0.63919675350189209</v>
      </c>
      <c r="BI18">
        <v>-2.4449364754985936E-10</v>
      </c>
      <c r="BJ18">
        <v>0.39647388458251953</v>
      </c>
      <c r="BK18">
        <v>0.43980756402015686</v>
      </c>
      <c r="BL18">
        <v>0.36886954307556152</v>
      </c>
      <c r="BM18">
        <v>12</v>
      </c>
      <c r="BN18">
        <v>0.30954915285110474</v>
      </c>
      <c r="BO18">
        <v>0.52945023775100708</v>
      </c>
      <c r="BP18">
        <v>0.55358278751373291</v>
      </c>
      <c r="BQ18">
        <v>0.77094084024429321</v>
      </c>
      <c r="BR18">
        <v>0.54088073968887329</v>
      </c>
      <c r="BS18">
        <v>18</v>
      </c>
      <c r="BT18">
        <v>0.45021811127662659</v>
      </c>
      <c r="BU18">
        <v>21</v>
      </c>
      <c r="BV18">
        <v>0.44416763192488667</v>
      </c>
      <c r="BW18">
        <v>23</v>
      </c>
      <c r="BX18">
        <v>0.49006630371659921</v>
      </c>
      <c r="BY18">
        <v>22</v>
      </c>
      <c r="BZ18">
        <v>0.4850678269803077</v>
      </c>
      <c r="CA18">
        <v>21</v>
      </c>
    </row>
    <row r="19" spans="1:79" x14ac:dyDescent="0.2">
      <c r="A19" t="s">
        <v>17</v>
      </c>
      <c r="B19">
        <v>0.44575554132461548</v>
      </c>
      <c r="C19">
        <v>21</v>
      </c>
      <c r="D19">
        <v>0.36975276470184326</v>
      </c>
      <c r="E19">
        <v>27</v>
      </c>
      <c r="F19">
        <v>0.56725698709487915</v>
      </c>
      <c r="G19">
        <v>11</v>
      </c>
      <c r="H19">
        <v>0.44483011960983276</v>
      </c>
      <c r="I19">
        <v>20</v>
      </c>
      <c r="J19">
        <v>0.4011823832988739</v>
      </c>
      <c r="K19">
        <v>26</v>
      </c>
      <c r="L19">
        <v>0.4344295859336853</v>
      </c>
      <c r="M19">
        <v>0.85660248994827271</v>
      </c>
      <c r="N19">
        <v>0.49093711376190186</v>
      </c>
      <c r="O19">
        <v>0.43290582299232483</v>
      </c>
      <c r="P19">
        <v>0.55371874570846558</v>
      </c>
      <c r="Q19">
        <v>17</v>
      </c>
      <c r="R19">
        <v>0.3525225818157196</v>
      </c>
      <c r="S19">
        <v>0.63319933414459229</v>
      </c>
      <c r="T19">
        <v>0.81838065385818481</v>
      </c>
      <c r="U19">
        <v>0.58195775747299194</v>
      </c>
      <c r="V19">
        <v>0.59651505947113037</v>
      </c>
      <c r="W19">
        <v>16</v>
      </c>
      <c r="X19">
        <v>0.39520299434661865</v>
      </c>
      <c r="Y19">
        <v>0.53645265102386475</v>
      </c>
      <c r="Z19">
        <v>0.39565488696098328</v>
      </c>
      <c r="AA19">
        <v>0.33237820863723755</v>
      </c>
      <c r="AB19">
        <v>0.41492217779159546</v>
      </c>
      <c r="AC19">
        <v>6</v>
      </c>
      <c r="AD19">
        <v>0.44500216841697693</v>
      </c>
      <c r="AE19">
        <v>0.39466601610183716</v>
      </c>
      <c r="AF19">
        <v>0.19498983025550842</v>
      </c>
      <c r="AG19">
        <v>0.18024247884750366</v>
      </c>
      <c r="AH19">
        <v>0.30372512340545654</v>
      </c>
      <c r="AI19">
        <v>18</v>
      </c>
      <c r="AJ19">
        <v>0.10747745633125305</v>
      </c>
      <c r="AK19">
        <v>0.67520630359649658</v>
      </c>
      <c r="AL19">
        <v>0.69037246704101563</v>
      </c>
      <c r="AM19">
        <v>0.10386104881763458</v>
      </c>
      <c r="AN19">
        <v>0.39422932267189026</v>
      </c>
      <c r="AO19">
        <v>22</v>
      </c>
      <c r="AP19">
        <v>0.44570735096931458</v>
      </c>
      <c r="AQ19">
        <v>0.34821248054504395</v>
      </c>
      <c r="AR19">
        <v>0.37970677018165588</v>
      </c>
      <c r="AS19">
        <v>0.39387357234954834</v>
      </c>
      <c r="AT19">
        <v>0.39187502861022949</v>
      </c>
      <c r="AU19">
        <v>31</v>
      </c>
      <c r="AV19">
        <v>0.67450088262557983</v>
      </c>
      <c r="AW19">
        <v>0.40877601504325867</v>
      </c>
      <c r="AX19">
        <v>0.26623943448066711</v>
      </c>
      <c r="AY19">
        <v>0.94600439071655273</v>
      </c>
      <c r="AZ19">
        <v>0.57388019561767578</v>
      </c>
      <c r="BA19">
        <v>25</v>
      </c>
      <c r="BB19">
        <v>0.27884232997894287</v>
      </c>
      <c r="BC19">
        <v>0.6170041561126709</v>
      </c>
      <c r="BD19">
        <v>0.47956430912017822</v>
      </c>
      <c r="BE19">
        <v>0.56780374050140381</v>
      </c>
      <c r="BF19">
        <v>0.48580363392829895</v>
      </c>
      <c r="BG19">
        <v>28</v>
      </c>
      <c r="BH19">
        <v>0.20540182292461395</v>
      </c>
      <c r="BI19">
        <v>0.33120834827423096</v>
      </c>
      <c r="BJ19">
        <v>0.32196992635726929</v>
      </c>
      <c r="BK19">
        <v>0.2813282310962677</v>
      </c>
      <c r="BL19">
        <v>0.28497707843780518</v>
      </c>
      <c r="BM19">
        <v>31</v>
      </c>
      <c r="BN19">
        <v>0.35844036936759949</v>
      </c>
      <c r="BO19">
        <v>0.87124186754226685</v>
      </c>
      <c r="BP19">
        <v>0.41048580408096313</v>
      </c>
      <c r="BQ19">
        <v>0.19146862626075745</v>
      </c>
      <c r="BR19">
        <v>0.45790916681289673</v>
      </c>
      <c r="BS19">
        <v>24</v>
      </c>
      <c r="BT19">
        <v>0.43423837423324585</v>
      </c>
      <c r="BU19">
        <v>23</v>
      </c>
      <c r="BV19">
        <v>0.41254076235053627</v>
      </c>
      <c r="BW19">
        <v>27</v>
      </c>
      <c r="BX19">
        <v>0.38235797653656323</v>
      </c>
      <c r="BY19">
        <v>29</v>
      </c>
      <c r="BZ19">
        <v>0.39221954038910073</v>
      </c>
      <c r="CA19">
        <v>26</v>
      </c>
    </row>
    <row r="20" spans="1:79" x14ac:dyDescent="0.2">
      <c r="A20" t="s">
        <v>18</v>
      </c>
      <c r="B20">
        <v>0.45760011672973633</v>
      </c>
      <c r="C20">
        <v>20</v>
      </c>
      <c r="D20">
        <v>0.40847256779670715</v>
      </c>
      <c r="E20">
        <v>20</v>
      </c>
      <c r="F20">
        <v>0.56560236215591431</v>
      </c>
      <c r="G20">
        <v>12</v>
      </c>
      <c r="H20">
        <v>0.45368656516075134</v>
      </c>
      <c r="I20">
        <v>19</v>
      </c>
      <c r="J20">
        <v>0.40263891220092773</v>
      </c>
      <c r="K20">
        <v>25</v>
      </c>
      <c r="L20">
        <v>0.83504247665405273</v>
      </c>
      <c r="M20">
        <v>0.60755771398544312</v>
      </c>
      <c r="N20">
        <v>0.40339308977127075</v>
      </c>
      <c r="O20">
        <v>0.31533369421958923</v>
      </c>
      <c r="P20">
        <v>0.54033172130584717</v>
      </c>
      <c r="Q20">
        <v>21</v>
      </c>
      <c r="R20">
        <v>0.57546806335449219</v>
      </c>
      <c r="S20">
        <v>0.80754178762435913</v>
      </c>
      <c r="T20">
        <v>0.36762011051177979</v>
      </c>
      <c r="U20">
        <v>0.48412102460861206</v>
      </c>
      <c r="V20">
        <v>0.55868774652481079</v>
      </c>
      <c r="W20">
        <v>21</v>
      </c>
      <c r="X20">
        <v>0.60118401050567627</v>
      </c>
      <c r="Y20">
        <v>0.42655059695243835</v>
      </c>
      <c r="Z20">
        <v>0.16304954886436462</v>
      </c>
      <c r="AA20">
        <v>0.61461317539215088</v>
      </c>
      <c r="AB20">
        <v>0.45134931802749634</v>
      </c>
      <c r="AC20">
        <v>5</v>
      </c>
      <c r="AD20">
        <v>0.17885603010654449</v>
      </c>
      <c r="AE20">
        <v>0.79039108753204346</v>
      </c>
      <c r="AF20">
        <v>8.219793438911438E-3</v>
      </c>
      <c r="AG20">
        <v>1.1667767539620399E-2</v>
      </c>
      <c r="AH20">
        <v>0.24728366732597351</v>
      </c>
      <c r="AI20">
        <v>26</v>
      </c>
      <c r="AJ20">
        <v>1.5046814223751426E-3</v>
      </c>
      <c r="AK20">
        <v>8.6975306272506714E-2</v>
      </c>
      <c r="AL20">
        <v>0.71729117631912231</v>
      </c>
      <c r="AM20">
        <v>6.9058068096637726E-2</v>
      </c>
      <c r="AN20">
        <v>0.21870730817317963</v>
      </c>
      <c r="AO20">
        <v>35</v>
      </c>
      <c r="AP20">
        <v>0.23751240968704224</v>
      </c>
      <c r="AQ20">
        <v>0.53371119499206543</v>
      </c>
      <c r="AR20">
        <v>0.53352087736129761</v>
      </c>
      <c r="AS20">
        <v>0.50481665134429932</v>
      </c>
      <c r="AT20">
        <v>0.45239028334617615</v>
      </c>
      <c r="AU20">
        <v>24</v>
      </c>
      <c r="AV20">
        <v>0.56765782833099365</v>
      </c>
      <c r="AW20">
        <v>0.57529139518737793</v>
      </c>
      <c r="AX20">
        <v>0.59979844093322754</v>
      </c>
      <c r="AY20">
        <v>0.4665226936340332</v>
      </c>
      <c r="AZ20">
        <v>0.55231761932373047</v>
      </c>
      <c r="BA20">
        <v>27</v>
      </c>
      <c r="BB20">
        <v>0.2169201523065567</v>
      </c>
      <c r="BC20">
        <v>0.75179660320281982</v>
      </c>
      <c r="BD20">
        <v>0.52464979887008667</v>
      </c>
      <c r="BE20">
        <v>0.6912083625793457</v>
      </c>
      <c r="BF20">
        <v>0.54614371061325073</v>
      </c>
      <c r="BG20">
        <v>18</v>
      </c>
      <c r="BH20">
        <v>0.4254639744758606</v>
      </c>
      <c r="BI20">
        <v>0.16831700503826141</v>
      </c>
      <c r="BJ20">
        <v>0.53071421384811401</v>
      </c>
      <c r="BK20">
        <v>0.16356383264064789</v>
      </c>
      <c r="BL20">
        <v>0.32201474905014038</v>
      </c>
      <c r="BM20">
        <v>23</v>
      </c>
      <c r="BN20">
        <v>0.44511601328849792</v>
      </c>
      <c r="BO20">
        <v>0.90789109468460083</v>
      </c>
      <c r="BP20">
        <v>0.68860864639282227</v>
      </c>
      <c r="BQ20">
        <v>0.70548391342163086</v>
      </c>
      <c r="BR20">
        <v>0.68677490949630737</v>
      </c>
      <c r="BS20">
        <v>7</v>
      </c>
      <c r="BT20">
        <v>0.4761345386505127</v>
      </c>
      <c r="BU20">
        <v>19</v>
      </c>
      <c r="BV20">
        <v>0.47958992580835885</v>
      </c>
      <c r="BW20">
        <v>18</v>
      </c>
      <c r="BX20">
        <v>0.54396327053291837</v>
      </c>
      <c r="BY20">
        <v>15</v>
      </c>
      <c r="BZ20">
        <v>0.55083814263420849</v>
      </c>
      <c r="CA20">
        <v>14</v>
      </c>
    </row>
    <row r="21" spans="1:79" x14ac:dyDescent="0.2">
      <c r="A21" t="s">
        <v>19</v>
      </c>
      <c r="B21">
        <v>0.43123927712440491</v>
      </c>
      <c r="C21">
        <v>23</v>
      </c>
      <c r="D21">
        <v>0.45931914448738098</v>
      </c>
      <c r="E21">
        <v>13</v>
      </c>
      <c r="F21">
        <v>0.46003401279449463</v>
      </c>
      <c r="G21">
        <v>24</v>
      </c>
      <c r="H21">
        <v>0.44450756907463074</v>
      </c>
      <c r="I21">
        <v>21</v>
      </c>
      <c r="J21">
        <v>0.36780422925949097</v>
      </c>
      <c r="K21">
        <v>31</v>
      </c>
      <c r="L21">
        <v>0.90934848785400391</v>
      </c>
      <c r="M21">
        <v>0.36770978569984436</v>
      </c>
      <c r="N21">
        <v>0.43643885850906372</v>
      </c>
      <c r="O21">
        <v>0.44188445806503296</v>
      </c>
      <c r="P21">
        <v>0.53884541988372803</v>
      </c>
      <c r="Q21">
        <v>23</v>
      </c>
      <c r="R21">
        <v>0.17390726506710052</v>
      </c>
      <c r="S21">
        <v>0.23032824695110321</v>
      </c>
      <c r="T21">
        <v>0.46320098638534546</v>
      </c>
      <c r="U21">
        <v>0.35839653015136719</v>
      </c>
      <c r="V21">
        <v>0.30645826458930969</v>
      </c>
      <c r="W21">
        <v>32</v>
      </c>
      <c r="X21">
        <v>0.43170657753944397</v>
      </c>
      <c r="Y21">
        <v>0.27965179085731506</v>
      </c>
      <c r="Z21">
        <v>0.11032279580831528</v>
      </c>
      <c r="AA21" t="s">
        <v>36</v>
      </c>
      <c r="AB21">
        <v>0.27389371395111084</v>
      </c>
      <c r="AC21">
        <v>14</v>
      </c>
      <c r="AD21">
        <v>0.21161296963691711</v>
      </c>
      <c r="AE21">
        <v>0.49602556228637695</v>
      </c>
      <c r="AF21">
        <v>0.13890224695205688</v>
      </c>
      <c r="AG21">
        <v>4.2425218969583511E-2</v>
      </c>
      <c r="AH21">
        <v>0.22224150598049164</v>
      </c>
      <c r="AI21">
        <v>29</v>
      </c>
      <c r="AJ21">
        <v>0.18722791969776154</v>
      </c>
      <c r="AK21">
        <v>0.21986682713031769</v>
      </c>
      <c r="AL21">
        <v>0.64436447620391846</v>
      </c>
      <c r="AM21">
        <v>3.0374748632311821E-2</v>
      </c>
      <c r="AN21">
        <v>0.27045848965644836</v>
      </c>
      <c r="AO21">
        <v>32</v>
      </c>
      <c r="AP21">
        <v>0.33064034581184387</v>
      </c>
      <c r="AQ21">
        <v>0.67435544729232788</v>
      </c>
      <c r="AR21">
        <v>0.4692789614200592</v>
      </c>
      <c r="AS21">
        <v>0.88497650623321533</v>
      </c>
      <c r="AT21">
        <v>0.58981281518936157</v>
      </c>
      <c r="AU21">
        <v>5</v>
      </c>
      <c r="AV21">
        <v>0.61433792114257813</v>
      </c>
      <c r="AW21">
        <v>0.52788496017456055</v>
      </c>
      <c r="AX21">
        <v>0.46363270282745361</v>
      </c>
      <c r="AY21">
        <v>0.36501079797744751</v>
      </c>
      <c r="AZ21">
        <v>0.49271661043167114</v>
      </c>
      <c r="BA21">
        <v>29</v>
      </c>
      <c r="BB21">
        <v>0.67396867275238037</v>
      </c>
      <c r="BC21">
        <v>0.55119872093200684</v>
      </c>
      <c r="BD21">
        <v>0.65663415193557739</v>
      </c>
      <c r="BE21">
        <v>0.59775835275650024</v>
      </c>
      <c r="BF21">
        <v>0.61988997459411621</v>
      </c>
      <c r="BG21">
        <v>5</v>
      </c>
      <c r="BH21">
        <v>0.55134439468383789</v>
      </c>
      <c r="BI21">
        <v>0.28327259421348572</v>
      </c>
      <c r="BJ21">
        <v>0.4503045380115509</v>
      </c>
      <c r="BK21">
        <v>0.2087114155292511</v>
      </c>
      <c r="BL21">
        <v>0.37340822815895081</v>
      </c>
      <c r="BM21">
        <v>11</v>
      </c>
      <c r="BN21">
        <v>0.50909686088562012</v>
      </c>
      <c r="BO21">
        <v>0.97004604339599609</v>
      </c>
      <c r="BP21">
        <v>0.6119961142539978</v>
      </c>
      <c r="BQ21">
        <v>0.38069993257522583</v>
      </c>
      <c r="BR21">
        <v>0.61795973777770996</v>
      </c>
      <c r="BS21">
        <v>11</v>
      </c>
      <c r="BT21">
        <v>0.42303740978240967</v>
      </c>
      <c r="BU21">
        <v>27</v>
      </c>
      <c r="BV21">
        <v>0.46093102258104324</v>
      </c>
      <c r="BW21">
        <v>21</v>
      </c>
      <c r="BX21">
        <v>0.53928213980232553</v>
      </c>
      <c r="BY21">
        <v>16</v>
      </c>
      <c r="BZ21">
        <v>0.51662139567662402</v>
      </c>
      <c r="CA21">
        <v>19</v>
      </c>
    </row>
    <row r="22" spans="1:79" x14ac:dyDescent="0.2">
      <c r="A22" t="s">
        <v>20</v>
      </c>
      <c r="B22">
        <v>0.36315843462944031</v>
      </c>
      <c r="C22">
        <v>32</v>
      </c>
      <c r="D22">
        <v>0.26439023017883301</v>
      </c>
      <c r="E22">
        <v>34</v>
      </c>
      <c r="F22">
        <v>0.43565341830253601</v>
      </c>
      <c r="G22">
        <v>28</v>
      </c>
      <c r="H22">
        <v>0.35291695594787598</v>
      </c>
      <c r="I22">
        <v>31</v>
      </c>
      <c r="J22">
        <v>0.39567551016807556</v>
      </c>
      <c r="K22">
        <v>29</v>
      </c>
      <c r="L22">
        <v>0.53468644618988037</v>
      </c>
      <c r="M22">
        <v>0.49535632133483887</v>
      </c>
      <c r="N22">
        <v>0.5047563910484314</v>
      </c>
      <c r="O22">
        <v>0.72944885492324829</v>
      </c>
      <c r="P22">
        <v>0.56606197357177734</v>
      </c>
      <c r="Q22">
        <v>12</v>
      </c>
      <c r="R22">
        <v>4.783795028924942E-2</v>
      </c>
      <c r="S22">
        <v>0.26065269112586975</v>
      </c>
      <c r="T22">
        <v>0.39822399616241455</v>
      </c>
      <c r="U22">
        <v>0.223485067486763</v>
      </c>
      <c r="V22">
        <v>0.23254992067813873</v>
      </c>
      <c r="W22">
        <v>34</v>
      </c>
      <c r="X22">
        <v>0.29265740513801575</v>
      </c>
      <c r="Y22">
        <v>1.5233949758112431E-2</v>
      </c>
      <c r="Z22">
        <v>9.2768140137195587E-2</v>
      </c>
      <c r="AA22">
        <v>1.4326648088172078E-3</v>
      </c>
      <c r="AB22">
        <v>0.10052303969860077</v>
      </c>
      <c r="AC22">
        <v>34</v>
      </c>
      <c r="AD22">
        <v>0.14300362765789032</v>
      </c>
      <c r="AE22">
        <v>0.52699899673461914</v>
      </c>
      <c r="AF22">
        <v>0.23612360656261444</v>
      </c>
      <c r="AG22">
        <v>0.52906137704849243</v>
      </c>
      <c r="AH22">
        <v>0.35879689455032349</v>
      </c>
      <c r="AI22">
        <v>5</v>
      </c>
      <c r="AJ22">
        <v>0.28369909524917603</v>
      </c>
      <c r="AK22">
        <v>0.79598277807235718</v>
      </c>
      <c r="AL22">
        <v>0.61851662397384644</v>
      </c>
      <c r="AM22">
        <v>0.12800070643424988</v>
      </c>
      <c r="AN22">
        <v>0.45654979348182678</v>
      </c>
      <c r="AO22">
        <v>15</v>
      </c>
      <c r="AP22">
        <v>0.29662251472473145</v>
      </c>
      <c r="AQ22">
        <v>0.47252723574638367</v>
      </c>
      <c r="AR22">
        <v>0.39495384693145752</v>
      </c>
      <c r="AS22">
        <v>0.50303453207015991</v>
      </c>
      <c r="AT22">
        <v>0.41678452491760254</v>
      </c>
      <c r="AU22">
        <v>27</v>
      </c>
      <c r="AV22">
        <v>0.51878094673156738</v>
      </c>
      <c r="AW22" t="s">
        <v>36</v>
      </c>
      <c r="AX22">
        <v>0.3915008008480072</v>
      </c>
      <c r="AY22">
        <v>0.85313177108764648</v>
      </c>
      <c r="AZ22">
        <v>0.58780449628829956</v>
      </c>
      <c r="BA22">
        <v>23</v>
      </c>
      <c r="BB22">
        <v>0.37636628746986389</v>
      </c>
      <c r="BC22">
        <v>0.38007992506027222</v>
      </c>
      <c r="BD22">
        <v>0.41700124740600586</v>
      </c>
      <c r="BE22">
        <v>0.42923736572265625</v>
      </c>
      <c r="BF22">
        <v>0.40067121386528015</v>
      </c>
      <c r="BG22">
        <v>34</v>
      </c>
      <c r="BH22">
        <v>9.7889555618166924E-3</v>
      </c>
      <c r="BI22">
        <v>0.86581158638000488</v>
      </c>
      <c r="BJ22">
        <v>2.2872697561979294E-2</v>
      </c>
      <c r="BK22" t="s">
        <v>36</v>
      </c>
      <c r="BL22">
        <v>0.29949107766151428</v>
      </c>
      <c r="BM22">
        <v>28</v>
      </c>
      <c r="BN22">
        <v>0.14045901596546173</v>
      </c>
      <c r="BO22">
        <v>0.10823717713356018</v>
      </c>
      <c r="BP22">
        <v>0.45245212316513062</v>
      </c>
      <c r="BQ22">
        <v>0.16424724459648132</v>
      </c>
      <c r="BR22">
        <v>0.21634888648986816</v>
      </c>
      <c r="BS22">
        <v>35</v>
      </c>
      <c r="BT22" t="s">
        <v>160</v>
      </c>
      <c r="BU22" t="s">
        <v>161</v>
      </c>
      <c r="BV22" s="1" t="s">
        <v>113</v>
      </c>
      <c r="BW22" s="1" t="s">
        <v>114</v>
      </c>
      <c r="BX22" s="1" t="s">
        <v>114</v>
      </c>
      <c r="BY22" s="1" t="s">
        <v>114</v>
      </c>
      <c r="BZ22" s="1" t="s">
        <v>114</v>
      </c>
      <c r="CA22" s="1" t="s">
        <v>114</v>
      </c>
    </row>
    <row r="23" spans="1:79" x14ac:dyDescent="0.2">
      <c r="A23" t="s">
        <v>21</v>
      </c>
      <c r="B23">
        <v>0.53422635793685913</v>
      </c>
      <c r="C23">
        <v>9</v>
      </c>
      <c r="D23">
        <v>0.47450858354568481</v>
      </c>
      <c r="E23">
        <v>7</v>
      </c>
      <c r="F23">
        <v>0.61279845237731934</v>
      </c>
      <c r="G23">
        <v>6</v>
      </c>
      <c r="H23">
        <v>0.48583045601844788</v>
      </c>
      <c r="I23">
        <v>16</v>
      </c>
      <c r="J23">
        <v>0.54562455415725708</v>
      </c>
      <c r="K23">
        <v>8</v>
      </c>
      <c r="L23">
        <v>0.26529216766357422</v>
      </c>
      <c r="M23">
        <v>0.75233644247055054</v>
      </c>
      <c r="N23">
        <v>0.35282555222511292</v>
      </c>
      <c r="O23">
        <v>0.35699853301048279</v>
      </c>
      <c r="P23">
        <v>0.43186318874359131</v>
      </c>
      <c r="Q23">
        <v>32</v>
      </c>
      <c r="R23">
        <v>1</v>
      </c>
      <c r="S23">
        <v>0.71032816171646118</v>
      </c>
      <c r="T23">
        <v>0.71925550699234009</v>
      </c>
      <c r="U23">
        <v>0.74297922849655151</v>
      </c>
      <c r="V23">
        <v>0.793140709400177</v>
      </c>
      <c r="W23">
        <v>1</v>
      </c>
      <c r="X23">
        <v>0.44327127933502197</v>
      </c>
      <c r="Y23">
        <v>0</v>
      </c>
      <c r="Z23">
        <v>2.2058822214603424E-2</v>
      </c>
      <c r="AA23">
        <v>0</v>
      </c>
      <c r="AB23">
        <v>0.1163325235247612</v>
      </c>
      <c r="AC23">
        <v>32</v>
      </c>
      <c r="AD23">
        <v>0.28732901811599731</v>
      </c>
      <c r="AE23">
        <v>0.52699899673461914</v>
      </c>
      <c r="AF23">
        <v>0.13444513082504272</v>
      </c>
      <c r="AG23">
        <v>0.10774044692516327</v>
      </c>
      <c r="AH23">
        <v>0.26412838697433472</v>
      </c>
      <c r="AI23">
        <v>23</v>
      </c>
      <c r="AJ23">
        <v>0.15370987355709076</v>
      </c>
      <c r="AK23">
        <v>0.79879081249237061</v>
      </c>
      <c r="AL23">
        <v>0.54311186075210571</v>
      </c>
      <c r="AM23">
        <v>1</v>
      </c>
      <c r="AN23">
        <v>0.62390315532684326</v>
      </c>
      <c r="AO23">
        <v>1</v>
      </c>
      <c r="AP23">
        <v>0.68375551700592041</v>
      </c>
      <c r="AQ23">
        <v>0.41656127572059631</v>
      </c>
      <c r="AR23">
        <v>0.56184780597686768</v>
      </c>
      <c r="AS23">
        <v>0.5706138014793396</v>
      </c>
      <c r="AT23">
        <v>0.55819457769393921</v>
      </c>
      <c r="AU23">
        <v>8</v>
      </c>
      <c r="AV23">
        <v>0.72621971368789673</v>
      </c>
      <c r="AW23" t="s">
        <v>36</v>
      </c>
      <c r="AX23">
        <v>0.97138559818267822</v>
      </c>
      <c r="AY23">
        <v>0.90280783176422119</v>
      </c>
      <c r="AZ23">
        <v>0.86680436134338379</v>
      </c>
      <c r="BA23">
        <v>5</v>
      </c>
      <c r="BB23">
        <v>0.21779406070709229</v>
      </c>
      <c r="BC23">
        <v>0.69062107801437378</v>
      </c>
      <c r="BD23">
        <v>0.5</v>
      </c>
      <c r="BE23">
        <v>0.70827847719192505</v>
      </c>
      <c r="BF23">
        <v>0.52917337417602539</v>
      </c>
      <c r="BG23">
        <v>24</v>
      </c>
      <c r="BH23">
        <v>0.15121904015541077</v>
      </c>
      <c r="BI23">
        <v>0.81046211719512939</v>
      </c>
      <c r="BJ23">
        <v>0.25626137852668762</v>
      </c>
      <c r="BK23">
        <v>0.36706036329269409</v>
      </c>
      <c r="BL23">
        <v>0.39625072479248047</v>
      </c>
      <c r="BM23">
        <v>6</v>
      </c>
      <c r="BN23">
        <v>0.81649529933929443</v>
      </c>
      <c r="BO23">
        <v>0.80908691883087158</v>
      </c>
      <c r="BP23">
        <v>0.79711294174194336</v>
      </c>
      <c r="BQ23">
        <v>0.69976711273193359</v>
      </c>
      <c r="BR23">
        <v>0.78061556816101074</v>
      </c>
      <c r="BS23">
        <v>1</v>
      </c>
      <c r="BT23">
        <v>0.52712380886077881</v>
      </c>
      <c r="BU23">
        <v>13</v>
      </c>
      <c r="BV23">
        <v>0.54503127046426536</v>
      </c>
      <c r="BW23">
        <v>5</v>
      </c>
      <c r="BX23">
        <v>0.55041101032234896</v>
      </c>
      <c r="BY23">
        <v>13</v>
      </c>
      <c r="BZ23">
        <v>0.5520720985728752</v>
      </c>
      <c r="CA23">
        <v>13</v>
      </c>
    </row>
    <row r="24" spans="1:79" x14ac:dyDescent="0.2">
      <c r="A24" t="s">
        <v>22</v>
      </c>
      <c r="B24">
        <v>0.30812114477157593</v>
      </c>
      <c r="C24">
        <v>34</v>
      </c>
      <c r="D24">
        <v>0.28936228156089783</v>
      </c>
      <c r="E24">
        <v>30</v>
      </c>
      <c r="F24">
        <v>0.38408923149108887</v>
      </c>
      <c r="G24">
        <v>32</v>
      </c>
      <c r="H24">
        <v>0.25022158026695251</v>
      </c>
      <c r="I24">
        <v>35</v>
      </c>
      <c r="J24">
        <v>0.30881154537200928</v>
      </c>
      <c r="K24">
        <v>34</v>
      </c>
      <c r="L24">
        <v>0.59816902875900269</v>
      </c>
      <c r="M24">
        <v>0.43418538570404053</v>
      </c>
      <c r="N24">
        <v>0.40814298391342163</v>
      </c>
      <c r="O24">
        <v>0.53116452693939209</v>
      </c>
      <c r="P24">
        <v>0.49291548132896423</v>
      </c>
      <c r="Q24">
        <v>30</v>
      </c>
      <c r="R24">
        <v>1.2996658194097677E-9</v>
      </c>
      <c r="S24">
        <v>7.2843711823225021E-3</v>
      </c>
      <c r="T24">
        <v>0.2328832745552063</v>
      </c>
      <c r="U24">
        <v>0.53354781866073608</v>
      </c>
      <c r="V24">
        <v>0.19342885911464691</v>
      </c>
      <c r="W24">
        <v>35</v>
      </c>
      <c r="X24">
        <v>0.54591459035873413</v>
      </c>
      <c r="Y24">
        <v>0.19151251018047333</v>
      </c>
      <c r="Z24">
        <v>0.25098076462745667</v>
      </c>
      <c r="AA24">
        <v>2.2922636941075325E-2</v>
      </c>
      <c r="AB24">
        <v>0.25283262133598328</v>
      </c>
      <c r="AC24">
        <v>17</v>
      </c>
      <c r="AD24">
        <v>0.40233892202377319</v>
      </c>
      <c r="AE24">
        <v>0.10592381656169891</v>
      </c>
      <c r="AF24">
        <v>0.19630743563175201</v>
      </c>
      <c r="AG24">
        <v>0.17530515789985657</v>
      </c>
      <c r="AH24">
        <v>0.21996882557868958</v>
      </c>
      <c r="AI24">
        <v>30</v>
      </c>
      <c r="AJ24">
        <v>0.6018606424331665</v>
      </c>
      <c r="AK24">
        <v>0.61725926399230957</v>
      </c>
      <c r="AL24">
        <v>0.27404442429542542</v>
      </c>
      <c r="AM24">
        <v>-1.2817577554891102E-10</v>
      </c>
      <c r="AN24">
        <v>0.37329107522964478</v>
      </c>
      <c r="AO24">
        <v>24</v>
      </c>
      <c r="AP24">
        <v>-6.7984200491366664E-9</v>
      </c>
      <c r="AQ24">
        <v>0.3569243848323822</v>
      </c>
      <c r="AR24">
        <v>0.32803639769554138</v>
      </c>
      <c r="AS24">
        <v>0.4954802393913269</v>
      </c>
      <c r="AT24">
        <v>0.29511025547981262</v>
      </c>
      <c r="AU24">
        <v>33</v>
      </c>
      <c r="AV24">
        <v>0.36970359086990356</v>
      </c>
      <c r="AW24">
        <v>0.20337492227554321</v>
      </c>
      <c r="AX24">
        <v>0.31955897808074951</v>
      </c>
      <c r="AY24">
        <v>0.17926564812660217</v>
      </c>
      <c r="AZ24">
        <v>0.26797577738761902</v>
      </c>
      <c r="BA24">
        <v>34</v>
      </c>
      <c r="BB24">
        <v>0.29640209674835205</v>
      </c>
      <c r="BC24">
        <v>0.1080109104514122</v>
      </c>
      <c r="BD24">
        <v>0.15524105727672577</v>
      </c>
      <c r="BE24">
        <v>0.40586569905281067</v>
      </c>
      <c r="BF24">
        <v>0.24137994647026062</v>
      </c>
      <c r="BG24">
        <v>35</v>
      </c>
      <c r="BH24">
        <v>2.3678407073020935E-2</v>
      </c>
      <c r="BI24">
        <v>1</v>
      </c>
      <c r="BJ24">
        <v>0.27905440330505371</v>
      </c>
      <c r="BK24">
        <v>0.50002604722976685</v>
      </c>
      <c r="BL24">
        <v>0.45068970322608948</v>
      </c>
      <c r="BM24">
        <v>2</v>
      </c>
      <c r="BN24">
        <v>5.55555559694767E-2</v>
      </c>
      <c r="BO24">
        <v>0.81641674041748047</v>
      </c>
      <c r="BP24">
        <v>5.7965971529483795E-2</v>
      </c>
      <c r="BQ24">
        <v>0.24453756213188171</v>
      </c>
      <c r="BR24">
        <v>0.29361894726753235</v>
      </c>
      <c r="BS24">
        <v>32</v>
      </c>
      <c r="BT24">
        <v>0.30398654937744141</v>
      </c>
      <c r="BU24">
        <v>33</v>
      </c>
      <c r="BV24">
        <v>0.30169375436560297</v>
      </c>
      <c r="BW24">
        <v>33</v>
      </c>
      <c r="BX24">
        <v>0.27968078716393335</v>
      </c>
      <c r="BY24">
        <v>34</v>
      </c>
      <c r="BZ24">
        <v>0.2733341418393706</v>
      </c>
      <c r="CA24">
        <v>34</v>
      </c>
    </row>
    <row r="25" spans="1:79" x14ac:dyDescent="0.2">
      <c r="A25" t="s">
        <v>23</v>
      </c>
      <c r="B25">
        <v>0.54786074161529541</v>
      </c>
      <c r="C25">
        <v>5</v>
      </c>
      <c r="D25">
        <v>0.42323037981987</v>
      </c>
      <c r="E25">
        <v>17</v>
      </c>
      <c r="F25">
        <v>0.64477556943893433</v>
      </c>
      <c r="G25">
        <v>3</v>
      </c>
      <c r="H25">
        <v>0.58561885356903076</v>
      </c>
      <c r="I25">
        <v>2</v>
      </c>
      <c r="J25">
        <v>0.53781819343566895</v>
      </c>
      <c r="K25">
        <v>9</v>
      </c>
      <c r="L25">
        <v>0.22863695025444031</v>
      </c>
      <c r="M25">
        <v>0.88933491706848145</v>
      </c>
      <c r="N25">
        <v>0.43021214008331299</v>
      </c>
      <c r="O25">
        <v>0.50828433036804199</v>
      </c>
      <c r="P25">
        <v>0.51411706209182739</v>
      </c>
      <c r="Q25">
        <v>28</v>
      </c>
      <c r="R25">
        <v>0.67351502180099487</v>
      </c>
      <c r="S25">
        <v>0.74217915534973145</v>
      </c>
      <c r="T25">
        <v>0.87882530689239502</v>
      </c>
      <c r="U25">
        <v>0.80277681350708008</v>
      </c>
      <c r="V25">
        <v>0.77432405948638916</v>
      </c>
      <c r="W25">
        <v>2</v>
      </c>
      <c r="X25">
        <v>0.32640141248703003</v>
      </c>
      <c r="Y25">
        <v>0.31011968851089478</v>
      </c>
      <c r="Z25">
        <v>9.0620249509811401E-2</v>
      </c>
      <c r="AA25">
        <v>6.017192080616951E-2</v>
      </c>
      <c r="AB25">
        <v>0.19682832062244415</v>
      </c>
      <c r="AC25">
        <v>21</v>
      </c>
      <c r="AD25">
        <v>0.25572630763053894</v>
      </c>
      <c r="AE25">
        <v>0.60133266448974609</v>
      </c>
      <c r="AF25">
        <v>0.30189013481140137</v>
      </c>
      <c r="AG25">
        <v>0.11099059879779816</v>
      </c>
      <c r="AH25">
        <v>0.31748491525650024</v>
      </c>
      <c r="AI25">
        <v>15</v>
      </c>
      <c r="AJ25">
        <v>0.3400397002696991</v>
      </c>
      <c r="AK25">
        <v>0.54612892866134644</v>
      </c>
      <c r="AL25">
        <v>0.73715662956237793</v>
      </c>
      <c r="AM25">
        <v>0.23999027907848358</v>
      </c>
      <c r="AN25">
        <v>0.46582889556884766</v>
      </c>
      <c r="AO25">
        <v>12</v>
      </c>
      <c r="AP25">
        <v>0.57382428646087646</v>
      </c>
      <c r="AQ25">
        <v>0.45458906888961792</v>
      </c>
      <c r="AR25">
        <v>0.50542902946472168</v>
      </c>
      <c r="AS25">
        <v>0.63321101665496826</v>
      </c>
      <c r="AT25">
        <v>0.54176336526870728</v>
      </c>
      <c r="AU25">
        <v>11</v>
      </c>
      <c r="AV25">
        <v>0.79466134309768677</v>
      </c>
      <c r="AW25">
        <v>0.85561287403106689</v>
      </c>
      <c r="AX25">
        <v>0.79391872882843018</v>
      </c>
      <c r="AY25">
        <v>0.98056161403656006</v>
      </c>
      <c r="AZ25">
        <v>0.85618865489959717</v>
      </c>
      <c r="BA25">
        <v>6</v>
      </c>
      <c r="BB25">
        <v>0.14077821373939514</v>
      </c>
      <c r="BC25">
        <v>0.87972140312194824</v>
      </c>
      <c r="BD25">
        <v>0.77796202898025513</v>
      </c>
      <c r="BE25">
        <v>0.73481035232543945</v>
      </c>
      <c r="BF25">
        <v>0.63331800699234009</v>
      </c>
      <c r="BG25">
        <v>3</v>
      </c>
      <c r="BH25">
        <v>0.29449471831321716</v>
      </c>
      <c r="BI25">
        <v>0.28333881497383118</v>
      </c>
      <c r="BJ25">
        <v>0.63227212429046631</v>
      </c>
      <c r="BK25">
        <v>0.56343865394592285</v>
      </c>
      <c r="BL25">
        <v>0.44338607788085938</v>
      </c>
      <c r="BM25">
        <v>5</v>
      </c>
      <c r="BN25">
        <v>0.60422587394714355</v>
      </c>
      <c r="BO25">
        <v>0.88539791107177734</v>
      </c>
      <c r="BP25">
        <v>0.70790237188339233</v>
      </c>
      <c r="BQ25">
        <v>0.7439461350440979</v>
      </c>
      <c r="BR25">
        <v>0.73536807298660278</v>
      </c>
      <c r="BS25">
        <v>2</v>
      </c>
      <c r="BT25">
        <v>0.57433664798736572</v>
      </c>
      <c r="BU25">
        <v>1</v>
      </c>
      <c r="BV25">
        <v>0.53306656839499988</v>
      </c>
      <c r="BW25">
        <v>8</v>
      </c>
      <c r="BX25">
        <v>0.60214413125738853</v>
      </c>
      <c r="BY25">
        <v>2</v>
      </c>
      <c r="BZ25">
        <v>0.62571951378706392</v>
      </c>
      <c r="CA25">
        <v>2</v>
      </c>
    </row>
    <row r="26" spans="1:79" x14ac:dyDescent="0.2">
      <c r="A26" t="s">
        <v>24</v>
      </c>
      <c r="B26">
        <v>0.51562744379043579</v>
      </c>
      <c r="C26">
        <v>14</v>
      </c>
      <c r="D26">
        <v>0.46714094281196594</v>
      </c>
      <c r="E26">
        <v>9</v>
      </c>
      <c r="F26">
        <v>0.52035599946975708</v>
      </c>
      <c r="G26">
        <v>18</v>
      </c>
      <c r="H26">
        <v>0.51786565780639648</v>
      </c>
      <c r="I26">
        <v>9</v>
      </c>
      <c r="J26">
        <v>0.56291818618774414</v>
      </c>
      <c r="K26">
        <v>5</v>
      </c>
      <c r="L26">
        <v>0.52418661117553711</v>
      </c>
      <c r="M26">
        <v>0.5517812967300415</v>
      </c>
      <c r="N26">
        <v>0.55135595798492432</v>
      </c>
      <c r="O26">
        <v>0.77325761318206787</v>
      </c>
      <c r="P26">
        <v>0.60014533996582031</v>
      </c>
      <c r="Q26">
        <v>6</v>
      </c>
      <c r="R26">
        <v>0.4118417501449585</v>
      </c>
      <c r="S26" t="s">
        <v>36</v>
      </c>
      <c r="T26">
        <v>0.47143688797950745</v>
      </c>
      <c r="U26">
        <v>0.81615287065505981</v>
      </c>
      <c r="V26">
        <v>0.56647717952728271</v>
      </c>
      <c r="W26">
        <v>20</v>
      </c>
      <c r="X26">
        <v>0.64795917272567749</v>
      </c>
      <c r="Y26">
        <v>3.5908594727516174E-2</v>
      </c>
      <c r="Z26">
        <v>0.31751462817192078</v>
      </c>
      <c r="AA26">
        <v>0.32378223538398743</v>
      </c>
      <c r="AB26">
        <v>0.33129116892814636</v>
      </c>
      <c r="AC26">
        <v>11</v>
      </c>
      <c r="AD26">
        <v>0.59405487775802612</v>
      </c>
      <c r="AE26">
        <v>9.7020387649536133E-2</v>
      </c>
      <c r="AF26">
        <v>3.8621775805950165E-2</v>
      </c>
      <c r="AG26">
        <v>0.56241142749786377</v>
      </c>
      <c r="AH26">
        <v>0.323027104139328</v>
      </c>
      <c r="AI26">
        <v>13</v>
      </c>
      <c r="AJ26">
        <v>0.56978738307952881</v>
      </c>
      <c r="AK26">
        <v>0.34117835760116577</v>
      </c>
      <c r="AL26">
        <v>0.74074196815490723</v>
      </c>
      <c r="AM26">
        <v>0.45751222968101501</v>
      </c>
      <c r="AN26">
        <v>0.527305006980896</v>
      </c>
      <c r="AO26">
        <v>4</v>
      </c>
      <c r="AP26">
        <v>0.23247545957565308</v>
      </c>
      <c r="AQ26">
        <v>0.66135311126708984</v>
      </c>
      <c r="AR26">
        <v>0.42255571484565735</v>
      </c>
      <c r="AS26">
        <v>0.65800058841705322</v>
      </c>
      <c r="AT26">
        <v>0.49359622597694397</v>
      </c>
      <c r="AU26">
        <v>17</v>
      </c>
      <c r="AV26">
        <v>0.82819926738739014</v>
      </c>
      <c r="AW26">
        <v>0.75185906887054443</v>
      </c>
      <c r="AX26">
        <v>0.7666054368019104</v>
      </c>
      <c r="AY26">
        <v>0.41252699494361877</v>
      </c>
      <c r="AZ26">
        <v>0.68979769945144653</v>
      </c>
      <c r="BA26">
        <v>15</v>
      </c>
      <c r="BB26">
        <v>0.20041172206401825</v>
      </c>
      <c r="BC26">
        <v>0.8158562183380127</v>
      </c>
      <c r="BD26">
        <v>0.80248743295669556</v>
      </c>
      <c r="BE26">
        <v>0.65446764230728149</v>
      </c>
      <c r="BF26">
        <v>0.6183057427406311</v>
      </c>
      <c r="BG26">
        <v>6</v>
      </c>
      <c r="BH26">
        <v>0.31501898169517517</v>
      </c>
      <c r="BI26" t="s">
        <v>36</v>
      </c>
      <c r="BJ26">
        <v>0.41051971912384033</v>
      </c>
      <c r="BK26">
        <v>0.45478722453117371</v>
      </c>
      <c r="BL26">
        <v>0.39344197511672974</v>
      </c>
      <c r="BM26">
        <v>7</v>
      </c>
      <c r="BN26">
        <v>0.34747406840324402</v>
      </c>
      <c r="BO26">
        <v>0.90789109468460083</v>
      </c>
      <c r="BP26">
        <v>0.65681701898574829</v>
      </c>
      <c r="BQ26">
        <v>0.51628321409225464</v>
      </c>
      <c r="BR26">
        <v>0.60711634159088135</v>
      </c>
      <c r="BS26">
        <v>12</v>
      </c>
      <c r="BT26">
        <v>0.51535743474960327</v>
      </c>
      <c r="BU26">
        <v>14</v>
      </c>
      <c r="BV26">
        <v>0.5516331328405315</v>
      </c>
      <c r="BW26">
        <v>4</v>
      </c>
      <c r="BX26">
        <v>0.57769246383464501</v>
      </c>
      <c r="BY26">
        <v>8</v>
      </c>
      <c r="BZ26">
        <v>0.57684015504547081</v>
      </c>
      <c r="CA26">
        <v>10</v>
      </c>
    </row>
    <row r="27" spans="1:79" x14ac:dyDescent="0.2">
      <c r="A27" t="s">
        <v>25</v>
      </c>
      <c r="B27">
        <v>0.55023336410522461</v>
      </c>
      <c r="C27">
        <v>2</v>
      </c>
      <c r="D27">
        <v>0.5353197455406189</v>
      </c>
      <c r="E27">
        <v>1</v>
      </c>
      <c r="F27">
        <v>0.55845791101455688</v>
      </c>
      <c r="G27">
        <v>13</v>
      </c>
      <c r="H27">
        <v>0.58524751663208008</v>
      </c>
      <c r="I27">
        <v>3</v>
      </c>
      <c r="J27">
        <v>0.52190834283828735</v>
      </c>
      <c r="K27">
        <v>14</v>
      </c>
      <c r="L27">
        <v>0.57315617799758911</v>
      </c>
      <c r="M27">
        <v>0.69635844230651855</v>
      </c>
      <c r="N27">
        <v>0.63841402530670166</v>
      </c>
      <c r="O27">
        <v>0.69347739219665527</v>
      </c>
      <c r="P27">
        <v>0.65035152435302734</v>
      </c>
      <c r="Q27">
        <v>3</v>
      </c>
      <c r="R27">
        <v>0.90606075525283813</v>
      </c>
      <c r="S27">
        <v>0.49595692753791809</v>
      </c>
      <c r="T27">
        <v>0.56961554288864136</v>
      </c>
      <c r="U27">
        <v>0.83093529939651489</v>
      </c>
      <c r="V27">
        <v>0.70064210891723633</v>
      </c>
      <c r="W27">
        <v>5</v>
      </c>
      <c r="X27">
        <v>0.5447695255279541</v>
      </c>
      <c r="Y27">
        <v>0.14581066370010376</v>
      </c>
      <c r="Z27">
        <v>6.6856957972049713E-2</v>
      </c>
      <c r="AA27">
        <v>1.4326648088172078E-3</v>
      </c>
      <c r="AB27">
        <v>0.18971745669841766</v>
      </c>
      <c r="AC27">
        <v>22</v>
      </c>
      <c r="AD27">
        <v>3.126554936170578E-2</v>
      </c>
      <c r="AE27">
        <v>0.28211376070976257</v>
      </c>
      <c r="AF27">
        <v>0.44065377116203308</v>
      </c>
      <c r="AG27">
        <v>0.1862909197807312</v>
      </c>
      <c r="AH27">
        <v>0.23508100211620331</v>
      </c>
      <c r="AI27">
        <v>28</v>
      </c>
      <c r="AJ27">
        <v>0.66520249843597412</v>
      </c>
      <c r="AK27">
        <v>0.20000000298023224</v>
      </c>
      <c r="AL27">
        <v>0.90467923879623413</v>
      </c>
      <c r="AM27">
        <v>7.1707107126712799E-2</v>
      </c>
      <c r="AN27">
        <v>0.46039721369743347</v>
      </c>
      <c r="AO27">
        <v>13</v>
      </c>
      <c r="AP27">
        <v>0.63110959529876709</v>
      </c>
      <c r="AQ27">
        <v>0.70636719465255737</v>
      </c>
      <c r="AR27">
        <v>0.43826013803482056</v>
      </c>
      <c r="AS27">
        <v>0.83885002136230469</v>
      </c>
      <c r="AT27">
        <v>0.65364670753479004</v>
      </c>
      <c r="AU27">
        <v>1</v>
      </c>
      <c r="AV27">
        <v>0.98930191993713379</v>
      </c>
      <c r="AW27">
        <v>0.89756596088409424</v>
      </c>
      <c r="AX27">
        <v>0.93159407377243042</v>
      </c>
      <c r="AY27">
        <v>0.97192233800888062</v>
      </c>
      <c r="AZ27">
        <v>0.94759607315063477</v>
      </c>
      <c r="BA27">
        <v>1</v>
      </c>
      <c r="BB27">
        <v>0.20051637291908264</v>
      </c>
      <c r="BC27">
        <v>0.90113973617553711</v>
      </c>
      <c r="BD27">
        <v>0.74336165189743042</v>
      </c>
      <c r="BE27">
        <v>0.7648310661315918</v>
      </c>
      <c r="BF27">
        <v>0.6524621844291687</v>
      </c>
      <c r="BG27">
        <v>1</v>
      </c>
      <c r="BH27">
        <v>0.29336798191070557</v>
      </c>
      <c r="BI27">
        <v>0.35870522260665894</v>
      </c>
      <c r="BJ27">
        <v>0.41151276230812073</v>
      </c>
      <c r="BK27">
        <v>0.33114311099052429</v>
      </c>
      <c r="BL27">
        <v>0.34868228435516357</v>
      </c>
      <c r="BM27">
        <v>16</v>
      </c>
      <c r="BN27">
        <v>0.5184471607208252</v>
      </c>
      <c r="BO27">
        <v>0.90056121349334717</v>
      </c>
      <c r="BP27">
        <v>0.70752710103988647</v>
      </c>
      <c r="BQ27">
        <v>0.52849346399307251</v>
      </c>
      <c r="BR27">
        <v>0.66375720500946045</v>
      </c>
      <c r="BS27">
        <v>10</v>
      </c>
      <c r="BT27">
        <v>0.5697670578956604</v>
      </c>
      <c r="BU27">
        <v>4</v>
      </c>
      <c r="BV27">
        <v>0.59303682575784955</v>
      </c>
      <c r="BW27">
        <v>1</v>
      </c>
      <c r="BX27">
        <v>0.59592463367179138</v>
      </c>
      <c r="BY27">
        <v>5</v>
      </c>
      <c r="BZ27">
        <v>0.5977673753317273</v>
      </c>
      <c r="CA27">
        <v>5</v>
      </c>
    </row>
    <row r="28" spans="1:79" x14ac:dyDescent="0.2">
      <c r="A28" t="s">
        <v>26</v>
      </c>
      <c r="B28">
        <v>0.38825508952140808</v>
      </c>
      <c r="C28">
        <v>29</v>
      </c>
      <c r="D28">
        <v>0.26802238821983337</v>
      </c>
      <c r="E28">
        <v>33</v>
      </c>
      <c r="F28">
        <v>0.53488349914550781</v>
      </c>
      <c r="G28">
        <v>17</v>
      </c>
      <c r="H28">
        <v>0.37674731016159058</v>
      </c>
      <c r="I28">
        <v>30</v>
      </c>
      <c r="J28">
        <v>0.39970877766609192</v>
      </c>
      <c r="K28">
        <v>27</v>
      </c>
      <c r="L28">
        <v>0.58585458993911743</v>
      </c>
      <c r="M28">
        <v>0.73226368427276611</v>
      </c>
      <c r="N28">
        <v>0.38679313659667969</v>
      </c>
      <c r="O28">
        <v>0.57299381494522095</v>
      </c>
      <c r="P28">
        <v>0.56947630643844604</v>
      </c>
      <c r="Q28">
        <v>11</v>
      </c>
      <c r="R28">
        <v>0.12099751085042953</v>
      </c>
      <c r="S28">
        <v>0.53010433912277222</v>
      </c>
      <c r="T28">
        <v>0.45877403020858765</v>
      </c>
      <c r="U28">
        <v>0.38504102826118469</v>
      </c>
      <c r="V28">
        <v>0.37372922897338867</v>
      </c>
      <c r="W28">
        <v>30</v>
      </c>
      <c r="X28">
        <v>0.11224491149187088</v>
      </c>
      <c r="Y28">
        <v>0.21109901368618011</v>
      </c>
      <c r="Z28">
        <v>0.13746273517608643</v>
      </c>
      <c r="AA28">
        <v>4.0114611387252808E-2</v>
      </c>
      <c r="AB28">
        <v>0.12523031234741211</v>
      </c>
      <c r="AC28">
        <v>30</v>
      </c>
      <c r="AD28">
        <v>0.27022638916969299</v>
      </c>
      <c r="AE28">
        <v>0.47799932956695557</v>
      </c>
      <c r="AF28">
        <v>9.3901932239532471E-2</v>
      </c>
      <c r="AG28">
        <v>0.38643017411231995</v>
      </c>
      <c r="AH28">
        <v>0.30713945627212524</v>
      </c>
      <c r="AI28">
        <v>17</v>
      </c>
      <c r="AJ28">
        <v>0.27558156847953796</v>
      </c>
      <c r="AK28">
        <v>0.4729464054107666</v>
      </c>
      <c r="AL28">
        <v>0.50234109163284302</v>
      </c>
      <c r="AM28">
        <v>5.1711224019527435E-2</v>
      </c>
      <c r="AN28">
        <v>0.32564505934715271</v>
      </c>
      <c r="AO28">
        <v>28</v>
      </c>
      <c r="AP28">
        <v>0.25150430202484131</v>
      </c>
      <c r="AQ28">
        <v>0.38870415091514587</v>
      </c>
      <c r="AR28">
        <v>0.47673571109771729</v>
      </c>
      <c r="AS28">
        <v>0.684256911277771</v>
      </c>
      <c r="AT28">
        <v>0.45030027627944946</v>
      </c>
      <c r="AU28">
        <v>25</v>
      </c>
      <c r="AV28">
        <v>0.42194277048110962</v>
      </c>
      <c r="AW28">
        <v>0.53681528568267822</v>
      </c>
      <c r="AX28">
        <v>0.41124764084815979</v>
      </c>
      <c r="AY28">
        <v>0.86393094062805176</v>
      </c>
      <c r="AZ28">
        <v>0.55848413705825806</v>
      </c>
      <c r="BA28">
        <v>26</v>
      </c>
      <c r="BB28">
        <v>0.226541668176651</v>
      </c>
      <c r="BC28">
        <v>0.70362144708633423</v>
      </c>
      <c r="BD28">
        <v>0.61485499143600464</v>
      </c>
      <c r="BE28">
        <v>0.59462654590606689</v>
      </c>
      <c r="BF28">
        <v>0.53491115570068359</v>
      </c>
      <c r="BG28">
        <v>21</v>
      </c>
      <c r="BH28">
        <v>4.9091469496488571E-2</v>
      </c>
      <c r="BI28" t="s">
        <v>36</v>
      </c>
      <c r="BJ28">
        <v>0.19099777936935425</v>
      </c>
      <c r="BK28">
        <v>0.25821340084075928</v>
      </c>
      <c r="BL28">
        <v>0.1661008894443512</v>
      </c>
      <c r="BM28">
        <v>34</v>
      </c>
      <c r="BN28">
        <v>0.36623883247375488</v>
      </c>
      <c r="BO28">
        <v>0.76039791107177734</v>
      </c>
      <c r="BP28">
        <v>0.49436402320861816</v>
      </c>
      <c r="BQ28">
        <v>0.15976901352405548</v>
      </c>
      <c r="BR28">
        <v>0.44519245624542236</v>
      </c>
      <c r="BS28">
        <v>26</v>
      </c>
      <c r="BT28">
        <v>0.38446152210235596</v>
      </c>
      <c r="BU28">
        <v>29</v>
      </c>
      <c r="BV28">
        <v>0.37647663620256233</v>
      </c>
      <c r="BW28">
        <v>30</v>
      </c>
      <c r="BX28">
        <v>0.34819500659908315</v>
      </c>
      <c r="BY28">
        <v>31</v>
      </c>
      <c r="BZ28">
        <v>0.35788391611236647</v>
      </c>
      <c r="CA28">
        <v>30</v>
      </c>
    </row>
    <row r="29" spans="1:79" x14ac:dyDescent="0.2">
      <c r="A29" t="s">
        <v>27</v>
      </c>
      <c r="B29">
        <v>0.41613736748695374</v>
      </c>
      <c r="C29">
        <v>26</v>
      </c>
      <c r="D29">
        <v>0.37953135371208191</v>
      </c>
      <c r="E29">
        <v>26</v>
      </c>
      <c r="F29">
        <v>0.48526972532272339</v>
      </c>
      <c r="G29">
        <v>23</v>
      </c>
      <c r="H29">
        <v>0.41157627105712891</v>
      </c>
      <c r="I29">
        <v>27</v>
      </c>
      <c r="J29">
        <v>0.38817211985588074</v>
      </c>
      <c r="K29">
        <v>30</v>
      </c>
      <c r="L29">
        <v>0.41702085733413696</v>
      </c>
      <c r="M29">
        <v>0.74160945415496826</v>
      </c>
      <c r="N29">
        <v>0.52574437856674194</v>
      </c>
      <c r="O29">
        <v>0.47486254572868347</v>
      </c>
      <c r="P29">
        <v>0.53980928659439087</v>
      </c>
      <c r="Q29">
        <v>22</v>
      </c>
      <c r="R29">
        <v>0.2223973423242569</v>
      </c>
      <c r="S29">
        <v>0.51154637336730957</v>
      </c>
      <c r="T29">
        <v>0.63111329078674316</v>
      </c>
      <c r="U29">
        <v>0.43481177091598511</v>
      </c>
      <c r="V29">
        <v>0.44996720552444458</v>
      </c>
      <c r="W29">
        <v>27</v>
      </c>
      <c r="X29">
        <v>0.68431341648101807</v>
      </c>
      <c r="Y29">
        <v>0.30032643675804138</v>
      </c>
      <c r="Z29">
        <v>0.38590365648269653</v>
      </c>
      <c r="AA29">
        <v>7.1633239276707172E-3</v>
      </c>
      <c r="AB29">
        <v>0.3444267213344574</v>
      </c>
      <c r="AC29">
        <v>10</v>
      </c>
      <c r="AD29">
        <v>0.49145594239234924</v>
      </c>
      <c r="AE29">
        <v>0.39466601610183716</v>
      </c>
      <c r="AF29">
        <v>0.12627467513084412</v>
      </c>
      <c r="AG29">
        <v>9.8052076995372772E-2</v>
      </c>
      <c r="AH29">
        <v>0.27761217951774597</v>
      </c>
      <c r="AI29">
        <v>21</v>
      </c>
      <c r="AJ29">
        <v>0.21704024076461792</v>
      </c>
      <c r="AK29">
        <v>0.40177351236343384</v>
      </c>
      <c r="AL29">
        <v>0.52420902252197266</v>
      </c>
      <c r="AM29">
        <v>0.1035357266664505</v>
      </c>
      <c r="AN29">
        <v>0.31163963675498962</v>
      </c>
      <c r="AO29">
        <v>30</v>
      </c>
      <c r="AP29">
        <v>0.30285719037055969</v>
      </c>
      <c r="AQ29">
        <v>0.4433729350566864</v>
      </c>
      <c r="AR29">
        <v>0.38655707240104675</v>
      </c>
      <c r="AS29">
        <v>0.44864413142204285</v>
      </c>
      <c r="AT29">
        <v>0.39535784721374512</v>
      </c>
      <c r="AU29">
        <v>30</v>
      </c>
      <c r="AV29">
        <v>0.61459183692932129</v>
      </c>
      <c r="AW29">
        <v>0.53568470478057861</v>
      </c>
      <c r="AX29">
        <v>0.36002916097640991</v>
      </c>
      <c r="AY29">
        <v>0.93088561296463013</v>
      </c>
      <c r="AZ29">
        <v>0.6102977991104126</v>
      </c>
      <c r="BA29">
        <v>21</v>
      </c>
      <c r="BB29">
        <v>0.36396428942680359</v>
      </c>
      <c r="BC29">
        <v>0.64970314502716064</v>
      </c>
      <c r="BD29">
        <v>0.60525274276733398</v>
      </c>
      <c r="BE29">
        <v>0.73836678266525269</v>
      </c>
      <c r="BF29">
        <v>0.58932173252105713</v>
      </c>
      <c r="BG29">
        <v>10</v>
      </c>
      <c r="BH29">
        <v>0.18851873278617859</v>
      </c>
      <c r="BI29">
        <v>0.1062869057059288</v>
      </c>
      <c r="BJ29">
        <v>0.14256255328655243</v>
      </c>
      <c r="BK29">
        <v>0.32326865196228027</v>
      </c>
      <c r="BL29">
        <v>0.19015921652317047</v>
      </c>
      <c r="BM29">
        <v>33</v>
      </c>
      <c r="BN29">
        <v>0.2931535542011261</v>
      </c>
      <c r="BO29">
        <v>0.76772773265838623</v>
      </c>
      <c r="BP29">
        <v>0.42811620235443115</v>
      </c>
      <c r="BQ29">
        <v>0.32213056087493896</v>
      </c>
      <c r="BR29">
        <v>0.45278200507164001</v>
      </c>
      <c r="BS29">
        <v>25</v>
      </c>
      <c r="BT29">
        <v>0.43301525712013245</v>
      </c>
      <c r="BU29">
        <v>24</v>
      </c>
      <c r="BV29">
        <v>0.41439984168303373</v>
      </c>
      <c r="BW29">
        <v>26</v>
      </c>
      <c r="BX29">
        <v>0.40975537802656731</v>
      </c>
      <c r="BY29">
        <v>25</v>
      </c>
      <c r="BZ29">
        <v>0.4154378674224774</v>
      </c>
      <c r="CA29">
        <v>24</v>
      </c>
    </row>
    <row r="30" spans="1:79" x14ac:dyDescent="0.2">
      <c r="A30" t="s">
        <v>28</v>
      </c>
      <c r="B30">
        <v>0.37986856698989868</v>
      </c>
      <c r="C30">
        <v>30</v>
      </c>
      <c r="D30">
        <v>0.26877957582473755</v>
      </c>
      <c r="E30">
        <v>32</v>
      </c>
      <c r="F30">
        <v>0.45905402302742004</v>
      </c>
      <c r="G30">
        <v>25</v>
      </c>
      <c r="H30">
        <v>0.39600715041160583</v>
      </c>
      <c r="I30">
        <v>28</v>
      </c>
      <c r="J30">
        <v>0.39716380834579468</v>
      </c>
      <c r="K30">
        <v>28</v>
      </c>
      <c r="L30">
        <v>0.68138748407363892</v>
      </c>
      <c r="M30">
        <v>0.58644860982894897</v>
      </c>
      <c r="N30">
        <v>0.33175382018089294</v>
      </c>
      <c r="O30">
        <v>0.66017848253250122</v>
      </c>
      <c r="P30">
        <v>0.5649421215057373</v>
      </c>
      <c r="Q30">
        <v>13</v>
      </c>
      <c r="R30">
        <v>0.205257847905159</v>
      </c>
      <c r="S30">
        <v>0.60591614246368408</v>
      </c>
      <c r="T30">
        <v>0.66951602697372437</v>
      </c>
      <c r="U30">
        <v>0.46624168753623962</v>
      </c>
      <c r="V30">
        <v>0.48673292994499207</v>
      </c>
      <c r="W30">
        <v>24</v>
      </c>
      <c r="X30">
        <v>0.15012261271476746</v>
      </c>
      <c r="Y30">
        <v>3.2644178718328476E-3</v>
      </c>
      <c r="Z30">
        <v>1.515932846814394E-2</v>
      </c>
      <c r="AA30">
        <v>1.1461318470537663E-2</v>
      </c>
      <c r="AB30">
        <v>4.5001920312643051E-2</v>
      </c>
      <c r="AC30">
        <v>35</v>
      </c>
      <c r="AD30">
        <v>0.19178782403469086</v>
      </c>
      <c r="AE30">
        <v>0.43466600775718689</v>
      </c>
      <c r="AF30">
        <v>0.29206660389900208</v>
      </c>
      <c r="AG30">
        <v>0.37224063277244568</v>
      </c>
      <c r="AH30">
        <v>0.32269027829170227</v>
      </c>
      <c r="AI30">
        <v>14</v>
      </c>
      <c r="AJ30">
        <v>0.23584792017936707</v>
      </c>
      <c r="AK30">
        <v>0.607105553150177</v>
      </c>
      <c r="AL30">
        <v>0.47472333908081055</v>
      </c>
      <c r="AM30">
        <v>0.12316194921731949</v>
      </c>
      <c r="AN30">
        <v>0.36020970344543457</v>
      </c>
      <c r="AO30">
        <v>26</v>
      </c>
      <c r="AP30">
        <v>0.31949681043624878</v>
      </c>
      <c r="AQ30">
        <v>0.31669151782989502</v>
      </c>
      <c r="AR30">
        <v>0.41925737261772156</v>
      </c>
      <c r="AS30">
        <v>0.58635729551315308</v>
      </c>
      <c r="AT30">
        <v>0.41045075654983521</v>
      </c>
      <c r="AU30">
        <v>29</v>
      </c>
      <c r="AV30">
        <v>0.44464099407196045</v>
      </c>
      <c r="AW30" t="s">
        <v>36</v>
      </c>
      <c r="AX30">
        <v>1.0771924463526261E-9</v>
      </c>
      <c r="AY30">
        <v>0.86825060844421387</v>
      </c>
      <c r="AZ30">
        <v>0.43763053417205811</v>
      </c>
      <c r="BA30">
        <v>33</v>
      </c>
      <c r="BB30">
        <v>0.16053812205791473</v>
      </c>
      <c r="BC30">
        <v>0.63948452472686768</v>
      </c>
      <c r="BD30">
        <v>0.8989296555519104</v>
      </c>
      <c r="BE30">
        <v>0.43437567353248596</v>
      </c>
      <c r="BF30">
        <v>0.53333199024200439</v>
      </c>
      <c r="BG30">
        <v>22</v>
      </c>
      <c r="BH30">
        <v>0.18179905414581299</v>
      </c>
      <c r="BI30">
        <v>0.56794965267181396</v>
      </c>
      <c r="BJ30">
        <v>0.1724313348531723</v>
      </c>
      <c r="BK30">
        <v>0.25539737939834595</v>
      </c>
      <c r="BL30">
        <v>0.29439434409141541</v>
      </c>
      <c r="BM30">
        <v>30</v>
      </c>
      <c r="BN30">
        <v>0.11691708117723465</v>
      </c>
      <c r="BO30">
        <v>0.36995968222618103</v>
      </c>
      <c r="BP30">
        <v>0.68623405694961548</v>
      </c>
      <c r="BQ30">
        <v>0.19397315382957458</v>
      </c>
      <c r="BR30">
        <v>0.34177100658416748</v>
      </c>
      <c r="BS30">
        <v>29</v>
      </c>
      <c r="BT30">
        <v>0.3859979510307312</v>
      </c>
      <c r="BU30">
        <v>28</v>
      </c>
      <c r="BV30">
        <v>0.37523156560971077</v>
      </c>
      <c r="BW30">
        <v>31</v>
      </c>
      <c r="BX30">
        <v>0.34854768892826093</v>
      </c>
      <c r="BY30">
        <v>30</v>
      </c>
      <c r="BZ30">
        <v>0.35669076964380247</v>
      </c>
      <c r="CA30">
        <v>31</v>
      </c>
    </row>
    <row r="31" spans="1:79" x14ac:dyDescent="0.2">
      <c r="A31" t="s">
        <v>29</v>
      </c>
      <c r="B31">
        <v>0.42031523585319519</v>
      </c>
      <c r="C31">
        <v>24</v>
      </c>
      <c r="D31">
        <v>0.39627593755722046</v>
      </c>
      <c r="E31">
        <v>22</v>
      </c>
      <c r="F31">
        <v>0.4466555118560791</v>
      </c>
      <c r="G31">
        <v>26</v>
      </c>
      <c r="H31">
        <v>0.43348550796508789</v>
      </c>
      <c r="I31">
        <v>23</v>
      </c>
      <c r="J31">
        <v>0.4048440158367157</v>
      </c>
      <c r="K31">
        <v>24</v>
      </c>
      <c r="L31">
        <v>0.76571393013000488</v>
      </c>
      <c r="M31">
        <v>0.6355140209197998</v>
      </c>
      <c r="N31">
        <v>0.53222370147705078</v>
      </c>
      <c r="O31">
        <v>0.63355666399002075</v>
      </c>
      <c r="P31">
        <v>0.64175206422805786</v>
      </c>
      <c r="Q31">
        <v>4</v>
      </c>
      <c r="R31">
        <v>0.26223081350326538</v>
      </c>
      <c r="S31">
        <v>0.66199415922164917</v>
      </c>
      <c r="T31">
        <v>0.53469914197921753</v>
      </c>
      <c r="U31">
        <v>0.53526073694229126</v>
      </c>
      <c r="V31">
        <v>0.49854621291160583</v>
      </c>
      <c r="W31">
        <v>23</v>
      </c>
      <c r="X31">
        <v>0.35721492767333984</v>
      </c>
      <c r="Y31">
        <v>5.0054408609867096E-2</v>
      </c>
      <c r="Z31">
        <v>9.8529644310474396E-2</v>
      </c>
      <c r="AA31">
        <v>7.1633239276707172E-3</v>
      </c>
      <c r="AB31">
        <v>0.12824057042598724</v>
      </c>
      <c r="AC31">
        <v>28</v>
      </c>
      <c r="AD31">
        <v>0.26819631457328796</v>
      </c>
      <c r="AE31">
        <v>0.52699899673461914</v>
      </c>
      <c r="AF31">
        <v>0.12662681937217712</v>
      </c>
      <c r="AG31">
        <v>0.18742412328720093</v>
      </c>
      <c r="AH31">
        <v>0.27731156349182129</v>
      </c>
      <c r="AI31">
        <v>22</v>
      </c>
      <c r="AJ31">
        <v>0.29975259304046631</v>
      </c>
      <c r="AK31">
        <v>0.48803359270095825</v>
      </c>
      <c r="AL31">
        <v>0.79196327924728394</v>
      </c>
      <c r="AM31">
        <v>5.4081588983535767E-2</v>
      </c>
      <c r="AN31">
        <v>0.40845775604248047</v>
      </c>
      <c r="AO31">
        <v>20</v>
      </c>
      <c r="AP31">
        <v>0.33075657486915588</v>
      </c>
      <c r="AQ31">
        <v>0.38265144824981689</v>
      </c>
      <c r="AR31">
        <v>0.47039186954498291</v>
      </c>
      <c r="AS31">
        <v>0.66165703535079956</v>
      </c>
      <c r="AT31">
        <v>0.46136423945426941</v>
      </c>
      <c r="AU31">
        <v>22</v>
      </c>
      <c r="AV31">
        <v>0.57276278734207153</v>
      </c>
      <c r="AW31">
        <v>0.43222442269325256</v>
      </c>
      <c r="AX31">
        <v>0.41070234775543213</v>
      </c>
      <c r="AY31">
        <v>0.89200872182846069</v>
      </c>
      <c r="AZ31">
        <v>0.57692456245422363</v>
      </c>
      <c r="BA31">
        <v>24</v>
      </c>
      <c r="BB31">
        <v>0.38342788815498352</v>
      </c>
      <c r="BC31">
        <v>0.48264414072036743</v>
      </c>
      <c r="BD31">
        <v>0.68652421236038208</v>
      </c>
      <c r="BE31">
        <v>0.56779450178146362</v>
      </c>
      <c r="BF31">
        <v>0.53009766340255737</v>
      </c>
      <c r="BG31">
        <v>23</v>
      </c>
      <c r="BH31">
        <v>0.35774245858192444</v>
      </c>
      <c r="BI31">
        <v>0.33914473652839661</v>
      </c>
      <c r="BJ31">
        <v>0.23280131816864014</v>
      </c>
      <c r="BK31">
        <v>0.2618507444858551</v>
      </c>
      <c r="BL31">
        <v>0.29788482189178467</v>
      </c>
      <c r="BM31">
        <v>29</v>
      </c>
      <c r="BN31">
        <v>0.36496099829673767</v>
      </c>
      <c r="BO31">
        <v>0.46729528903961182</v>
      </c>
      <c r="BP31">
        <v>0.45039266347885132</v>
      </c>
      <c r="BQ31">
        <v>0.24764285981655121</v>
      </c>
      <c r="BR31">
        <v>0.38257294893264771</v>
      </c>
      <c r="BS31">
        <v>27</v>
      </c>
      <c r="BT31">
        <v>0.42941981554031372</v>
      </c>
      <c r="BU31">
        <v>25</v>
      </c>
      <c r="BV31">
        <v>0.43730363056645549</v>
      </c>
      <c r="BW31">
        <v>24</v>
      </c>
      <c r="BX31">
        <v>0.42190764375533962</v>
      </c>
      <c r="BY31">
        <v>24</v>
      </c>
      <c r="BZ31">
        <v>0.41402441805954693</v>
      </c>
      <c r="CA31">
        <v>25</v>
      </c>
    </row>
    <row r="32" spans="1:79" x14ac:dyDescent="0.2">
      <c r="A32" t="s">
        <v>30</v>
      </c>
      <c r="B32">
        <v>0.47768804430961609</v>
      </c>
      <c r="C32">
        <v>17</v>
      </c>
      <c r="D32">
        <v>0.40296709537506104</v>
      </c>
      <c r="E32">
        <v>21</v>
      </c>
      <c r="F32">
        <v>0.58865600824356079</v>
      </c>
      <c r="G32">
        <v>8</v>
      </c>
      <c r="H32">
        <v>0.48878318071365356</v>
      </c>
      <c r="I32">
        <v>15</v>
      </c>
      <c r="J32">
        <v>0.43034586310386658</v>
      </c>
      <c r="K32">
        <v>21</v>
      </c>
      <c r="L32">
        <v>0.3537103533744812</v>
      </c>
      <c r="M32">
        <v>0.84674966335296631</v>
      </c>
      <c r="N32">
        <v>0.48577278852462769</v>
      </c>
      <c r="O32">
        <v>0.5112154483795166</v>
      </c>
      <c r="P32">
        <v>0.54936206340789795</v>
      </c>
      <c r="Q32">
        <v>19</v>
      </c>
      <c r="R32">
        <v>0.30790087580680847</v>
      </c>
      <c r="S32">
        <v>0.5845152735710144</v>
      </c>
      <c r="T32">
        <v>0.72486984729766846</v>
      </c>
      <c r="U32">
        <v>0.7207370400428772</v>
      </c>
      <c r="V32">
        <v>0.58450573682785034</v>
      </c>
      <c r="W32">
        <v>17</v>
      </c>
      <c r="X32">
        <v>0.7467266321182251</v>
      </c>
      <c r="Y32">
        <v>0.58977150917053223</v>
      </c>
      <c r="Z32">
        <v>0.67608773708343506</v>
      </c>
      <c r="AA32">
        <v>3.1518623232841492E-2</v>
      </c>
      <c r="AB32">
        <v>0.51102614402770996</v>
      </c>
      <c r="AC32">
        <v>3</v>
      </c>
      <c r="AD32">
        <v>0.52998971939086914</v>
      </c>
      <c r="AE32">
        <v>0.43466600775718689</v>
      </c>
      <c r="AF32">
        <v>0.25573301315307617</v>
      </c>
      <c r="AG32">
        <v>0.2130991518497467</v>
      </c>
      <c r="AH32">
        <v>0.35837197303771973</v>
      </c>
      <c r="AI32">
        <v>6</v>
      </c>
      <c r="AJ32">
        <v>0.1723879873752594</v>
      </c>
      <c r="AK32">
        <v>0.40096461772918701</v>
      </c>
      <c r="AL32">
        <v>0.67083340883255005</v>
      </c>
      <c r="AM32">
        <v>5.3563483059406281E-2</v>
      </c>
      <c r="AN32">
        <v>0.32443737983703613</v>
      </c>
      <c r="AO32">
        <v>29</v>
      </c>
      <c r="AP32">
        <v>0.51907771825790405</v>
      </c>
      <c r="AQ32">
        <v>0.36790013313293457</v>
      </c>
      <c r="AR32">
        <v>0.34405529499053955</v>
      </c>
      <c r="AS32">
        <v>0.46578109264373779</v>
      </c>
      <c r="AT32">
        <v>0.42420357465744019</v>
      </c>
      <c r="AU32">
        <v>26</v>
      </c>
      <c r="AV32">
        <v>0.66538548469543457</v>
      </c>
      <c r="AW32">
        <v>0.50693988800048828</v>
      </c>
      <c r="AX32">
        <v>0.48426768183708191</v>
      </c>
      <c r="AY32">
        <v>0.93520522117614746</v>
      </c>
      <c r="AZ32">
        <v>0.64794957637786865</v>
      </c>
      <c r="BA32">
        <v>20</v>
      </c>
      <c r="BB32">
        <v>0.1755950003862381</v>
      </c>
      <c r="BC32">
        <v>0.78570693731307983</v>
      </c>
      <c r="BD32">
        <v>0.56363099813461304</v>
      </c>
      <c r="BE32">
        <v>0.81729084253311157</v>
      </c>
      <c r="BF32">
        <v>0.58555597066879272</v>
      </c>
      <c r="BG32">
        <v>12</v>
      </c>
      <c r="BH32">
        <v>0.21582216024398804</v>
      </c>
      <c r="BI32">
        <v>0.48147246241569519</v>
      </c>
      <c r="BJ32">
        <v>0.23510006070137024</v>
      </c>
      <c r="BK32">
        <v>0.27832967042922974</v>
      </c>
      <c r="BL32">
        <v>0.3026810884475708</v>
      </c>
      <c r="BM32">
        <v>27</v>
      </c>
      <c r="BN32">
        <v>0.34307500720024109</v>
      </c>
      <c r="BO32">
        <v>0.88787382841110229</v>
      </c>
      <c r="BP32">
        <v>0.44748091697692871</v>
      </c>
      <c r="BQ32">
        <v>0.27671799063682556</v>
      </c>
      <c r="BR32">
        <v>0.48878693580627441</v>
      </c>
      <c r="BS32">
        <v>22</v>
      </c>
      <c r="BT32">
        <v>0.48660588264465332</v>
      </c>
      <c r="BU32">
        <v>18</v>
      </c>
      <c r="BV32">
        <v>0.46064879659411534</v>
      </c>
      <c r="BW32">
        <v>22</v>
      </c>
      <c r="BX32">
        <v>0.43133191888245598</v>
      </c>
      <c r="BY32">
        <v>23</v>
      </c>
      <c r="BZ32">
        <v>0.44091880605517031</v>
      </c>
      <c r="CA32">
        <v>23</v>
      </c>
    </row>
    <row r="33" spans="1:79" x14ac:dyDescent="0.2">
      <c r="A33" t="s">
        <v>31</v>
      </c>
      <c r="B33">
        <v>0.53608661890029907</v>
      </c>
      <c r="C33">
        <v>7</v>
      </c>
      <c r="D33">
        <v>0.50641340017318726</v>
      </c>
      <c r="E33">
        <v>2</v>
      </c>
      <c r="F33">
        <v>0.57449579238891602</v>
      </c>
      <c r="G33">
        <v>9</v>
      </c>
      <c r="H33">
        <v>0.53037989139556885</v>
      </c>
      <c r="I33">
        <v>6</v>
      </c>
      <c r="J33">
        <v>0.53305727243423462</v>
      </c>
      <c r="K33">
        <v>12</v>
      </c>
      <c r="L33">
        <v>0.69620358943939209</v>
      </c>
      <c r="M33">
        <v>0.78998303413391113</v>
      </c>
      <c r="N33">
        <v>0.65578156709671021</v>
      </c>
      <c r="O33">
        <v>0.71223551034927368</v>
      </c>
      <c r="P33">
        <v>0.71355092525482178</v>
      </c>
      <c r="Q33">
        <v>2</v>
      </c>
      <c r="R33">
        <v>0.71782088279724121</v>
      </c>
      <c r="S33">
        <v>0.69079577922821045</v>
      </c>
      <c r="T33">
        <v>0.7060554027557373</v>
      </c>
      <c r="U33">
        <v>0.77702581882476807</v>
      </c>
      <c r="V33">
        <v>0.72292447090148926</v>
      </c>
      <c r="W33">
        <v>3</v>
      </c>
      <c r="X33">
        <v>0.32255187630653381</v>
      </c>
      <c r="Y33">
        <v>0.25353646278381348</v>
      </c>
      <c r="Z33">
        <v>8.4766559302806854E-2</v>
      </c>
      <c r="AA33">
        <v>2.1489972248673439E-2</v>
      </c>
      <c r="AB33">
        <v>0.17058621346950531</v>
      </c>
      <c r="AC33">
        <v>25</v>
      </c>
      <c r="AD33">
        <v>2.6711057871580124E-2</v>
      </c>
      <c r="AE33">
        <v>0.35133266448974609</v>
      </c>
      <c r="AF33">
        <v>0.25655078887939453</v>
      </c>
      <c r="AG33">
        <v>0.2032892256975174</v>
      </c>
      <c r="AH33">
        <v>0.20947092771530151</v>
      </c>
      <c r="AI33">
        <v>31</v>
      </c>
      <c r="AJ33">
        <v>0.64230912923812866</v>
      </c>
      <c r="AK33">
        <v>0.48858118057250977</v>
      </c>
      <c r="AL33">
        <v>0.78012210130691528</v>
      </c>
      <c r="AM33">
        <v>0.13005799055099487</v>
      </c>
      <c r="AN33">
        <v>0.51026761531829834</v>
      </c>
      <c r="AO33">
        <v>8</v>
      </c>
      <c r="AP33">
        <v>0.49686053395271301</v>
      </c>
      <c r="AQ33">
        <v>0.57584208250045776</v>
      </c>
      <c r="AR33">
        <v>0.42923951148986816</v>
      </c>
      <c r="AS33">
        <v>0.80708068609237671</v>
      </c>
      <c r="AT33">
        <v>0.5772557258605957</v>
      </c>
      <c r="AU33">
        <v>6</v>
      </c>
      <c r="AV33">
        <v>0.87921798229217529</v>
      </c>
      <c r="AW33">
        <v>0.89515131711959839</v>
      </c>
      <c r="AX33">
        <v>0.76110291481018066</v>
      </c>
      <c r="AY33">
        <v>0.9632830023765564</v>
      </c>
      <c r="AZ33">
        <v>0.87468880414962769</v>
      </c>
      <c r="BA33">
        <v>4</v>
      </c>
      <c r="BB33">
        <v>0.1427278071641922</v>
      </c>
      <c r="BC33">
        <v>0.81160241365432739</v>
      </c>
      <c r="BD33">
        <v>0.53917217254638672</v>
      </c>
      <c r="BE33">
        <v>0.60043662786483765</v>
      </c>
      <c r="BF33">
        <v>0.52348476648330688</v>
      </c>
      <c r="BG33">
        <v>25</v>
      </c>
      <c r="BH33">
        <v>0.51999920606613159</v>
      </c>
      <c r="BI33">
        <v>4.909215122461319E-2</v>
      </c>
      <c r="BJ33">
        <v>0.40032383799552917</v>
      </c>
      <c r="BK33">
        <v>0.4229244589805603</v>
      </c>
      <c r="BL33">
        <v>0.34808492660522461</v>
      </c>
      <c r="BM33">
        <v>17</v>
      </c>
      <c r="BN33">
        <v>0.61973220109939575</v>
      </c>
      <c r="BO33">
        <v>0.83904081583023071</v>
      </c>
      <c r="BP33">
        <v>0.69068402051925659</v>
      </c>
      <c r="BQ33">
        <v>0.69274967908859253</v>
      </c>
      <c r="BR33">
        <v>0.7105516791343689</v>
      </c>
      <c r="BS33">
        <v>4</v>
      </c>
      <c r="BT33">
        <v>0.54159700870513916</v>
      </c>
      <c r="BU33">
        <v>8</v>
      </c>
      <c r="BV33">
        <v>0.55220884450120644</v>
      </c>
      <c r="BW33">
        <v>3</v>
      </c>
      <c r="BX33">
        <v>0.60604721208105716</v>
      </c>
      <c r="BY33">
        <v>1</v>
      </c>
      <c r="BZ33">
        <v>0.61643392740899838</v>
      </c>
      <c r="CA33">
        <v>3</v>
      </c>
    </row>
    <row r="34" spans="1:79" x14ac:dyDescent="0.2">
      <c r="A34" t="s">
        <v>32</v>
      </c>
      <c r="B34">
        <v>0.54812252521514893</v>
      </c>
      <c r="C34">
        <v>4</v>
      </c>
      <c r="D34">
        <v>0.47428613901138306</v>
      </c>
      <c r="E34">
        <v>8</v>
      </c>
      <c r="F34">
        <v>0.54007166624069214</v>
      </c>
      <c r="G34">
        <v>15</v>
      </c>
      <c r="H34">
        <v>0.58899861574172974</v>
      </c>
      <c r="I34">
        <v>1</v>
      </c>
      <c r="J34">
        <v>0.5580747127532959</v>
      </c>
      <c r="K34">
        <v>7</v>
      </c>
      <c r="L34">
        <v>0.21512502431869507</v>
      </c>
      <c r="M34">
        <v>0.78555381298065186</v>
      </c>
      <c r="N34">
        <v>0.75954180955886841</v>
      </c>
      <c r="O34">
        <v>0.56826025247573853</v>
      </c>
      <c r="P34">
        <v>0.58212023973464966</v>
      </c>
      <c r="Q34">
        <v>8</v>
      </c>
      <c r="R34">
        <v>0.7950320839881897</v>
      </c>
      <c r="S34">
        <v>0.40841963887214661</v>
      </c>
      <c r="T34">
        <v>0.61525726318359375</v>
      </c>
      <c r="U34">
        <v>0.85630148649215698</v>
      </c>
      <c r="V34">
        <v>0.66875261068344116</v>
      </c>
      <c r="W34">
        <v>8</v>
      </c>
      <c r="X34">
        <v>0.70986247062683105</v>
      </c>
      <c r="Y34">
        <v>0.22633297741413116</v>
      </c>
      <c r="Z34">
        <v>7.7569849789142609E-2</v>
      </c>
      <c r="AA34">
        <v>6.7335240542888641E-2</v>
      </c>
      <c r="AB34">
        <v>0.27027514576911926</v>
      </c>
      <c r="AC34">
        <v>15</v>
      </c>
      <c r="AD34">
        <v>0.21770137548446655</v>
      </c>
      <c r="AE34">
        <v>0.30509692430496216</v>
      </c>
      <c r="AF34">
        <v>7.7666744589805603E-2</v>
      </c>
      <c r="AG34">
        <v>8.72001051902771E-2</v>
      </c>
      <c r="AH34">
        <v>0.17191629111766815</v>
      </c>
      <c r="AI34">
        <v>34</v>
      </c>
      <c r="AJ34">
        <v>0.23888187110424042</v>
      </c>
      <c r="AK34">
        <v>0.60000002384185791</v>
      </c>
      <c r="AL34">
        <v>0.81988233327865601</v>
      </c>
      <c r="AM34">
        <v>0.37069255113601685</v>
      </c>
      <c r="AN34">
        <v>0.50736421346664429</v>
      </c>
      <c r="AO34">
        <v>10</v>
      </c>
      <c r="AP34">
        <v>0.44889867305755615</v>
      </c>
      <c r="AQ34">
        <v>0.51379108428955078</v>
      </c>
      <c r="AR34">
        <v>0.48096689581871033</v>
      </c>
      <c r="AS34">
        <v>0.62703800201416016</v>
      </c>
      <c r="AT34">
        <v>0.51767367124557495</v>
      </c>
      <c r="AU34">
        <v>14</v>
      </c>
      <c r="AV34">
        <v>0.80015444755554199</v>
      </c>
      <c r="AW34" t="s">
        <v>36</v>
      </c>
      <c r="AX34">
        <v>0.95139980316162109</v>
      </c>
      <c r="AY34">
        <v>0.94168472290039063</v>
      </c>
      <c r="AZ34">
        <v>0.89774632453918457</v>
      </c>
      <c r="BA34">
        <v>3</v>
      </c>
      <c r="BB34">
        <v>0.12103164941072464</v>
      </c>
      <c r="BC34">
        <v>0.90731519460678101</v>
      </c>
      <c r="BD34">
        <v>0.60621184110641479</v>
      </c>
      <c r="BE34">
        <v>0.75670140981674194</v>
      </c>
      <c r="BF34">
        <v>0.59781503677368164</v>
      </c>
      <c r="BG34">
        <v>9</v>
      </c>
      <c r="BH34">
        <v>0.51853978633880615</v>
      </c>
      <c r="BI34" t="s">
        <v>36</v>
      </c>
      <c r="BJ34">
        <v>0.78512394428253174</v>
      </c>
      <c r="BK34">
        <v>0.54800271987915039</v>
      </c>
      <c r="BL34">
        <v>0.6172221302986145</v>
      </c>
      <c r="BM34">
        <v>1</v>
      </c>
      <c r="BN34">
        <v>0.67763394117355347</v>
      </c>
      <c r="BO34">
        <v>0.57406389713287354</v>
      </c>
      <c r="BP34">
        <v>0.71636545658111572</v>
      </c>
      <c r="BQ34">
        <v>0.7575308084487915</v>
      </c>
      <c r="BR34">
        <v>0.68139851093292236</v>
      </c>
      <c r="BS34">
        <v>8</v>
      </c>
      <c r="BT34">
        <v>0.57231342792510986</v>
      </c>
      <c r="BU34">
        <v>2</v>
      </c>
      <c r="BV34">
        <v>0.55506568015214819</v>
      </c>
      <c r="BW34">
        <v>2</v>
      </c>
      <c r="BX34">
        <v>0.60176082745324244</v>
      </c>
      <c r="BY34">
        <v>3</v>
      </c>
      <c r="BZ34">
        <v>0.58565414514155811</v>
      </c>
      <c r="CA34">
        <v>7</v>
      </c>
    </row>
    <row r="35" spans="1:79" x14ac:dyDescent="0.2">
      <c r="A35" t="s">
        <v>33</v>
      </c>
      <c r="B35">
        <v>0.28415820002555847</v>
      </c>
      <c r="C35">
        <v>35</v>
      </c>
      <c r="D35">
        <v>0.26126331090927124</v>
      </c>
      <c r="E35">
        <v>35</v>
      </c>
      <c r="F35">
        <v>0.31819227337837219</v>
      </c>
      <c r="G35">
        <v>35</v>
      </c>
      <c r="H35">
        <v>0.29950952529907227</v>
      </c>
      <c r="I35">
        <v>34</v>
      </c>
      <c r="J35">
        <v>0.27034369111061096</v>
      </c>
      <c r="K35">
        <v>35</v>
      </c>
      <c r="L35">
        <v>0.44759818911552429</v>
      </c>
      <c r="M35">
        <v>7.4766352772712708E-2</v>
      </c>
      <c r="N35">
        <v>0.37048748135566711</v>
      </c>
      <c r="O35">
        <v>0.46862268447875977</v>
      </c>
      <c r="P35">
        <v>0.34036868810653687</v>
      </c>
      <c r="Q35">
        <v>35</v>
      </c>
      <c r="R35">
        <v>5.4176915436983109E-2</v>
      </c>
      <c r="S35">
        <v>0.70851534605026245</v>
      </c>
      <c r="T35">
        <v>0.58487367630004883</v>
      </c>
      <c r="U35">
        <v>0.49983265995979309</v>
      </c>
      <c r="V35">
        <v>0.46184965968132019</v>
      </c>
      <c r="W35">
        <v>26</v>
      </c>
      <c r="X35">
        <v>0.26085695624351501</v>
      </c>
      <c r="Y35">
        <v>3.8084875792264938E-2</v>
      </c>
      <c r="Z35">
        <v>0.38704121112823486</v>
      </c>
      <c r="AA35">
        <v>4.584527388215065E-2</v>
      </c>
      <c r="AB35">
        <v>0.18295708298683167</v>
      </c>
      <c r="AC35">
        <v>23</v>
      </c>
      <c r="AD35">
        <v>0.43034204840660095</v>
      </c>
      <c r="AE35">
        <v>0.21137136220932007</v>
      </c>
      <c r="AF35">
        <v>0.37918764352798462</v>
      </c>
      <c r="AG35">
        <v>0.23586642742156982</v>
      </c>
      <c r="AH35">
        <v>0.31419187784194946</v>
      </c>
      <c r="AI35">
        <v>16</v>
      </c>
      <c r="AJ35">
        <v>0.41184115409851074</v>
      </c>
      <c r="AK35">
        <v>0.36741450428962708</v>
      </c>
      <c r="AL35">
        <v>8.2603953778743744E-2</v>
      </c>
      <c r="AM35">
        <v>1.988021656870842E-2</v>
      </c>
      <c r="AN35">
        <v>0.22043496370315552</v>
      </c>
      <c r="AO35">
        <v>34</v>
      </c>
      <c r="AP35">
        <v>0.26923814415931702</v>
      </c>
      <c r="AQ35">
        <v>0.30704927444458008</v>
      </c>
      <c r="AR35">
        <v>0.34258884191513062</v>
      </c>
      <c r="AS35">
        <v>0.48539477586746216</v>
      </c>
      <c r="AT35">
        <v>0.35106775164604187</v>
      </c>
      <c r="AU35">
        <v>32</v>
      </c>
      <c r="AV35">
        <v>8.0784842371940613E-2</v>
      </c>
      <c r="AW35">
        <v>0.14847013354301453</v>
      </c>
      <c r="AX35">
        <v>0.328950434923172</v>
      </c>
      <c r="AY35">
        <v>-3.2956350537460821E-8</v>
      </c>
      <c r="AZ35">
        <v>0.13955134153366089</v>
      </c>
      <c r="BA35">
        <v>35</v>
      </c>
      <c r="BB35">
        <v>0.52117592096328735</v>
      </c>
      <c r="BC35">
        <v>0.35182252526283264</v>
      </c>
      <c r="BD35">
        <v>0.23320713639259338</v>
      </c>
      <c r="BE35">
        <v>0.5407753586769104</v>
      </c>
      <c r="BF35">
        <v>0.41174525022506714</v>
      </c>
      <c r="BG35">
        <v>32</v>
      </c>
      <c r="BH35">
        <v>4.9235187470912933E-2</v>
      </c>
      <c r="BI35" t="s">
        <v>36</v>
      </c>
      <c r="BJ35">
        <v>7.147766649723053E-2</v>
      </c>
      <c r="BK35">
        <v>0.30147057771682739</v>
      </c>
      <c r="BL35">
        <v>0.14072781801223755</v>
      </c>
      <c r="BM35">
        <v>35</v>
      </c>
      <c r="BN35">
        <v>8.7383821606636047E-2</v>
      </c>
      <c r="BO35">
        <v>0.65623617172241211</v>
      </c>
      <c r="BP35">
        <v>0.21467733383178711</v>
      </c>
      <c r="BQ35">
        <v>0.10574901849031448</v>
      </c>
      <c r="BR35">
        <v>0.26601159572601318</v>
      </c>
      <c r="BS35">
        <v>34</v>
      </c>
      <c r="BT35">
        <v>0.29297515749931335</v>
      </c>
      <c r="BU35">
        <v>34</v>
      </c>
      <c r="BV35">
        <v>0.29857251826248088</v>
      </c>
      <c r="BW35">
        <v>34</v>
      </c>
      <c r="BX35">
        <v>0.32395439347746913</v>
      </c>
      <c r="BY35">
        <v>33</v>
      </c>
      <c r="BZ35">
        <v>0.31155307354323936</v>
      </c>
      <c r="CA35">
        <v>33</v>
      </c>
    </row>
    <row r="36" spans="1:79" x14ac:dyDescent="0.2">
      <c r="A36" t="s">
        <v>34</v>
      </c>
      <c r="B36">
        <v>0.5377199649810791</v>
      </c>
      <c r="C36">
        <v>6</v>
      </c>
      <c r="D36">
        <v>0.43198728561401367</v>
      </c>
      <c r="E36">
        <v>15</v>
      </c>
      <c r="F36">
        <v>0.64395618438720703</v>
      </c>
      <c r="G36">
        <v>4</v>
      </c>
      <c r="H36">
        <v>0.51231765747070313</v>
      </c>
      <c r="I36">
        <v>10</v>
      </c>
      <c r="J36">
        <v>0.5626186728477478</v>
      </c>
      <c r="K36">
        <v>6</v>
      </c>
      <c r="L36">
        <v>0.32166913151741028</v>
      </c>
      <c r="M36">
        <v>0.89961379766464233</v>
      </c>
      <c r="N36">
        <v>0.45681300759315491</v>
      </c>
      <c r="O36">
        <v>0.40781798958778381</v>
      </c>
      <c r="P36">
        <v>0.52147847414016724</v>
      </c>
      <c r="Q36">
        <v>26</v>
      </c>
      <c r="R36">
        <v>0.49012476205825806</v>
      </c>
      <c r="S36">
        <v>0.73608666658401489</v>
      </c>
      <c r="T36">
        <v>0.34702500700950623</v>
      </c>
      <c r="U36">
        <v>0.71830612421035767</v>
      </c>
      <c r="V36">
        <v>0.57288563251495361</v>
      </c>
      <c r="W36">
        <v>19</v>
      </c>
      <c r="X36">
        <v>0.43341916799545288</v>
      </c>
      <c r="Y36">
        <v>0.62023937702178955</v>
      </c>
      <c r="Z36">
        <v>0.29593026638031006</v>
      </c>
      <c r="AA36">
        <v>0.796561598777771</v>
      </c>
      <c r="AB36">
        <v>0.53653758764266968</v>
      </c>
      <c r="AC36">
        <v>2</v>
      </c>
      <c r="AD36">
        <v>0.46217712759971619</v>
      </c>
      <c r="AE36">
        <v>0.68466603755950928</v>
      </c>
      <c r="AF36">
        <v>0.13692282140254974</v>
      </c>
      <c r="AG36">
        <v>0.13512586057186127</v>
      </c>
      <c r="AH36">
        <v>0.35472297668457031</v>
      </c>
      <c r="AI36">
        <v>7</v>
      </c>
      <c r="AJ36">
        <v>0.40611588954925537</v>
      </c>
      <c r="AK36">
        <v>0.4905947744846344</v>
      </c>
      <c r="AL36">
        <v>0.79622113704681396</v>
      </c>
      <c r="AM36">
        <v>0.39935481548309326</v>
      </c>
      <c r="AN36">
        <v>0.52307164669036865</v>
      </c>
      <c r="AO36">
        <v>6</v>
      </c>
      <c r="AP36">
        <v>0.29256168007850647</v>
      </c>
      <c r="AQ36">
        <v>0.5172417163848877</v>
      </c>
      <c r="AR36">
        <v>0.45321571826934814</v>
      </c>
      <c r="AS36">
        <v>0.5807420015335083</v>
      </c>
      <c r="AT36">
        <v>0.46094027161598206</v>
      </c>
      <c r="AU36">
        <v>23</v>
      </c>
      <c r="AV36">
        <v>0.79121178388595581</v>
      </c>
      <c r="AW36">
        <v>0.66861057281494141</v>
      </c>
      <c r="AX36">
        <v>0.74374490976333618</v>
      </c>
      <c r="AY36">
        <v>0.92440611124038696</v>
      </c>
      <c r="AZ36">
        <v>0.7819933295249939</v>
      </c>
      <c r="BA36">
        <v>11</v>
      </c>
      <c r="BB36">
        <v>0.18305249512195587</v>
      </c>
      <c r="BC36">
        <v>0.74083942174911499</v>
      </c>
      <c r="BD36">
        <v>0.707172691822052</v>
      </c>
      <c r="BE36">
        <v>0.67618304491043091</v>
      </c>
      <c r="BF36">
        <v>0.57681190967559814</v>
      </c>
      <c r="BG36">
        <v>13</v>
      </c>
      <c r="BH36">
        <v>0.37783387303352356</v>
      </c>
      <c r="BI36">
        <v>0.1337437629699707</v>
      </c>
      <c r="BJ36">
        <v>0.49962309002876282</v>
      </c>
      <c r="BK36">
        <v>0.40712350606918335</v>
      </c>
      <c r="BL36">
        <v>0.35458105802536011</v>
      </c>
      <c r="BM36">
        <v>14</v>
      </c>
      <c r="BN36">
        <v>0.56170690059661865</v>
      </c>
      <c r="BO36">
        <v>0.94792568683624268</v>
      </c>
      <c r="BP36">
        <v>0.68650811910629272</v>
      </c>
      <c r="BQ36">
        <v>0.58056539297103882</v>
      </c>
      <c r="BR36">
        <v>0.69417655467987061</v>
      </c>
      <c r="BS36">
        <v>6</v>
      </c>
      <c r="BT36">
        <v>0.53049039840698242</v>
      </c>
      <c r="BU36">
        <v>11</v>
      </c>
      <c r="BV36">
        <v>0.50778002047342807</v>
      </c>
      <c r="BW36">
        <v>15</v>
      </c>
      <c r="BX36">
        <v>0.56433055015957712</v>
      </c>
      <c r="BY36">
        <v>9</v>
      </c>
      <c r="BZ36">
        <v>0.58309343986422735</v>
      </c>
      <c r="CA36">
        <v>8</v>
      </c>
    </row>
    <row r="37" spans="1:79" x14ac:dyDescent="0.2">
      <c r="A37" t="s">
        <v>35</v>
      </c>
      <c r="B37">
        <v>0.5499873161315918</v>
      </c>
      <c r="C37">
        <v>3</v>
      </c>
      <c r="D37">
        <v>0.48110723495483398</v>
      </c>
      <c r="E37">
        <v>6</v>
      </c>
      <c r="F37">
        <v>0.65265512466430664</v>
      </c>
      <c r="G37">
        <v>2</v>
      </c>
      <c r="H37">
        <v>0.47749003767967224</v>
      </c>
      <c r="I37">
        <v>17</v>
      </c>
      <c r="J37">
        <v>0.58869701623916626</v>
      </c>
      <c r="K37">
        <v>2</v>
      </c>
      <c r="L37">
        <v>0.40244051814079285</v>
      </c>
      <c r="M37">
        <v>0.56592655181884766</v>
      </c>
      <c r="N37">
        <v>0.23142640292644501</v>
      </c>
      <c r="O37">
        <v>0.31158137321472168</v>
      </c>
      <c r="P37">
        <v>0.3778437077999115</v>
      </c>
      <c r="Q37">
        <v>33</v>
      </c>
      <c r="R37">
        <v>0.76339066028594971</v>
      </c>
      <c r="S37">
        <v>0.71081560850143433</v>
      </c>
      <c r="T37">
        <v>0.41665956377983093</v>
      </c>
      <c r="U37">
        <v>0.69266778230667114</v>
      </c>
      <c r="V37">
        <v>0.64588338136672974</v>
      </c>
      <c r="W37">
        <v>11</v>
      </c>
      <c r="X37">
        <v>0.54497939348220825</v>
      </c>
      <c r="Y37">
        <v>1</v>
      </c>
      <c r="Z37">
        <v>0.6080319881439209</v>
      </c>
      <c r="AA37">
        <v>1</v>
      </c>
      <c r="AB37">
        <v>0.78825283050537109</v>
      </c>
      <c r="AC37">
        <v>1</v>
      </c>
      <c r="AD37">
        <v>0.26365995407104492</v>
      </c>
      <c r="AE37">
        <v>0.46245846152305603</v>
      </c>
      <c r="AF37">
        <v>4.2112372815608978E-2</v>
      </c>
      <c r="AG37">
        <v>0.562461256980896</v>
      </c>
      <c r="AH37">
        <v>0.33267301321029663</v>
      </c>
      <c r="AI37">
        <v>11</v>
      </c>
      <c r="AJ37">
        <v>0.33787602186203003</v>
      </c>
      <c r="AK37">
        <v>0.59766119718551636</v>
      </c>
      <c r="AL37">
        <v>0.70489919185638428</v>
      </c>
      <c r="AM37">
        <v>9.5665730535984039E-2</v>
      </c>
      <c r="AN37">
        <v>0.43402552604675293</v>
      </c>
      <c r="AO37">
        <v>17</v>
      </c>
      <c r="AP37">
        <v>0.31790357828140259</v>
      </c>
      <c r="AQ37">
        <v>0.51234155893325806</v>
      </c>
      <c r="AR37">
        <v>0.67756575345993042</v>
      </c>
      <c r="AS37">
        <v>0.56316649913787842</v>
      </c>
      <c r="AT37">
        <v>0.51774436235427856</v>
      </c>
      <c r="AU37">
        <v>13</v>
      </c>
      <c r="AV37">
        <v>0.69825011491775513</v>
      </c>
      <c r="AW37">
        <v>0.63913154602050781</v>
      </c>
      <c r="AX37">
        <v>0.55430382490158081</v>
      </c>
      <c r="AY37">
        <v>0.73434126377105713</v>
      </c>
      <c r="AZ37">
        <v>0.65650665760040283</v>
      </c>
      <c r="BA37">
        <v>18</v>
      </c>
      <c r="BB37">
        <v>0.32381990551948547</v>
      </c>
      <c r="BC37">
        <v>0.79693913459777832</v>
      </c>
      <c r="BD37">
        <v>0.49127864837646484</v>
      </c>
      <c r="BE37">
        <v>0.8913348913192749</v>
      </c>
      <c r="BF37">
        <v>0.62584316730499268</v>
      </c>
      <c r="BG37">
        <v>4</v>
      </c>
      <c r="BH37">
        <v>0.62688231468200684</v>
      </c>
      <c r="BI37">
        <v>0.28341493010520935</v>
      </c>
      <c r="BJ37">
        <v>0.3872300386428833</v>
      </c>
      <c r="BK37">
        <v>0.49893093109130859</v>
      </c>
      <c r="BL37">
        <v>0.44911456108093262</v>
      </c>
      <c r="BM37">
        <v>3</v>
      </c>
      <c r="BN37">
        <v>0.53186988830566406</v>
      </c>
      <c r="BO37">
        <v>0.9578622579574585</v>
      </c>
      <c r="BP37">
        <v>0.66139256954193115</v>
      </c>
      <c r="BQ37">
        <v>0.53682029247283936</v>
      </c>
      <c r="BR37">
        <v>0.67198622226715088</v>
      </c>
      <c r="BS37">
        <v>9</v>
      </c>
      <c r="BT37">
        <v>0.55989217758178711</v>
      </c>
      <c r="BU37">
        <v>6</v>
      </c>
      <c r="BV37">
        <v>0.54088685308268725</v>
      </c>
      <c r="BW37">
        <v>6</v>
      </c>
      <c r="BX37">
        <v>0.60167394599715063</v>
      </c>
      <c r="BY37">
        <v>4</v>
      </c>
      <c r="BZ37">
        <v>0.64941167831465108</v>
      </c>
      <c r="CA37">
        <v>1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74"/>
  <sheetViews>
    <sheetView topLeftCell="A37" workbookViewId="0">
      <selection activeCell="AB40" sqref="A40:AB40"/>
    </sheetView>
  </sheetViews>
  <sheetFormatPr defaultRowHeight="12.75" x14ac:dyDescent="0.2"/>
  <cols>
    <col min="2" max="2" width="11" customWidth="1"/>
    <col min="3" max="3" width="11.28515625" customWidth="1"/>
  </cols>
  <sheetData>
    <row r="1" spans="1:79" x14ac:dyDescent="0.2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14</v>
      </c>
      <c r="O1">
        <v>15</v>
      </c>
      <c r="P1">
        <v>16</v>
      </c>
      <c r="Q1">
        <v>17</v>
      </c>
      <c r="R1">
        <v>18</v>
      </c>
      <c r="S1">
        <v>19</v>
      </c>
      <c r="T1">
        <v>20</v>
      </c>
      <c r="U1">
        <v>21</v>
      </c>
      <c r="V1">
        <v>22</v>
      </c>
      <c r="W1">
        <v>23</v>
      </c>
      <c r="X1">
        <v>24</v>
      </c>
      <c r="Y1">
        <v>25</v>
      </c>
      <c r="Z1">
        <v>26</v>
      </c>
      <c r="AA1">
        <v>27</v>
      </c>
      <c r="AB1">
        <v>28</v>
      </c>
      <c r="AC1">
        <v>29</v>
      </c>
      <c r="AD1">
        <v>30</v>
      </c>
      <c r="AE1">
        <v>31</v>
      </c>
      <c r="AF1">
        <v>32</v>
      </c>
      <c r="AG1">
        <v>33</v>
      </c>
      <c r="AH1">
        <v>34</v>
      </c>
      <c r="AI1">
        <v>35</v>
      </c>
      <c r="AJ1">
        <v>36</v>
      </c>
      <c r="AK1">
        <v>37</v>
      </c>
      <c r="AL1">
        <v>38</v>
      </c>
      <c r="AM1">
        <v>39</v>
      </c>
      <c r="AN1">
        <v>40</v>
      </c>
      <c r="AO1">
        <v>41</v>
      </c>
      <c r="AP1">
        <v>42</v>
      </c>
      <c r="AQ1">
        <v>43</v>
      </c>
      <c r="AR1">
        <v>44</v>
      </c>
      <c r="AS1">
        <v>45</v>
      </c>
      <c r="AT1">
        <v>46</v>
      </c>
      <c r="AU1">
        <v>47</v>
      </c>
      <c r="AV1">
        <v>48</v>
      </c>
      <c r="AW1">
        <v>49</v>
      </c>
      <c r="AX1">
        <v>50</v>
      </c>
      <c r="AY1">
        <v>51</v>
      </c>
      <c r="AZ1">
        <v>52</v>
      </c>
      <c r="BA1">
        <v>53</v>
      </c>
      <c r="BB1">
        <v>54</v>
      </c>
      <c r="BC1">
        <v>55</v>
      </c>
      <c r="BD1">
        <v>56</v>
      </c>
      <c r="BE1">
        <v>57</v>
      </c>
      <c r="BF1">
        <v>58</v>
      </c>
      <c r="BG1">
        <v>59</v>
      </c>
      <c r="BH1">
        <v>60</v>
      </c>
      <c r="BI1">
        <v>61</v>
      </c>
      <c r="BJ1">
        <v>62</v>
      </c>
      <c r="BK1">
        <v>63</v>
      </c>
      <c r="BL1">
        <v>64</v>
      </c>
      <c r="BM1">
        <v>65</v>
      </c>
      <c r="BN1">
        <v>66</v>
      </c>
      <c r="BO1">
        <v>67</v>
      </c>
      <c r="BP1">
        <v>68</v>
      </c>
      <c r="BQ1">
        <v>69</v>
      </c>
      <c r="BR1">
        <v>70</v>
      </c>
      <c r="BS1">
        <v>71</v>
      </c>
      <c r="BT1">
        <v>72</v>
      </c>
      <c r="BU1">
        <v>73</v>
      </c>
      <c r="BV1">
        <v>74</v>
      </c>
      <c r="BW1">
        <v>75</v>
      </c>
      <c r="BX1">
        <v>76</v>
      </c>
      <c r="BY1">
        <v>77</v>
      </c>
      <c r="BZ1">
        <v>78</v>
      </c>
      <c r="CA1">
        <v>79</v>
      </c>
    </row>
    <row r="2" spans="1:79" x14ac:dyDescent="0.2">
      <c r="A2" t="s">
        <v>0</v>
      </c>
      <c r="B2" t="s">
        <v>141</v>
      </c>
      <c r="C2" t="s">
        <v>140</v>
      </c>
      <c r="D2" t="s">
        <v>139</v>
      </c>
      <c r="E2" t="s">
        <v>138</v>
      </c>
      <c r="F2" t="s">
        <v>137</v>
      </c>
      <c r="G2" t="s">
        <v>136</v>
      </c>
      <c r="H2" t="s">
        <v>135</v>
      </c>
      <c r="I2" t="s">
        <v>134</v>
      </c>
      <c r="J2" s="2" t="s">
        <v>133</v>
      </c>
      <c r="K2" s="2" t="s">
        <v>132</v>
      </c>
      <c r="L2" s="2" t="s">
        <v>131</v>
      </c>
      <c r="M2" s="2" t="s">
        <v>130</v>
      </c>
      <c r="N2" s="2" t="s">
        <v>129</v>
      </c>
      <c r="O2" s="2" t="s">
        <v>128</v>
      </c>
      <c r="P2" s="2" t="s">
        <v>127</v>
      </c>
      <c r="Q2" s="2" t="s">
        <v>126</v>
      </c>
      <c r="R2" s="2" t="s">
        <v>125</v>
      </c>
      <c r="S2" s="2" t="s">
        <v>124</v>
      </c>
      <c r="T2" s="2" t="s">
        <v>123</v>
      </c>
      <c r="U2" s="2" t="s">
        <v>122</v>
      </c>
      <c r="V2" s="2" t="s">
        <v>121</v>
      </c>
      <c r="W2" s="2" t="s">
        <v>120</v>
      </c>
      <c r="X2" s="2" t="s">
        <v>119</v>
      </c>
      <c r="Y2" s="2" t="s">
        <v>118</v>
      </c>
      <c r="Z2" s="2" t="s">
        <v>117</v>
      </c>
      <c r="AA2" s="2" t="s">
        <v>116</v>
      </c>
      <c r="AB2" s="2" t="s">
        <v>115</v>
      </c>
    </row>
    <row r="3" spans="1:79" x14ac:dyDescent="0.2">
      <c r="A3" t="s">
        <v>1</v>
      </c>
      <c r="B3">
        <v>0.93682420253753662</v>
      </c>
      <c r="C3">
        <v>0.48805439472198486</v>
      </c>
      <c r="D3">
        <v>0.42089042067527771</v>
      </c>
      <c r="E3">
        <v>0.49540400505065918</v>
      </c>
      <c r="F3">
        <v>0.28115600347518921</v>
      </c>
      <c r="G3" t="s">
        <v>36</v>
      </c>
      <c r="H3">
        <v>0.65301626920700073</v>
      </c>
      <c r="I3">
        <v>0.66370195150375366</v>
      </c>
      <c r="J3">
        <v>0.65657293796539307</v>
      </c>
      <c r="K3">
        <v>0.76429247856140137</v>
      </c>
      <c r="L3">
        <v>0.59185385704040527</v>
      </c>
      <c r="M3">
        <v>0.57276993989944458</v>
      </c>
      <c r="N3">
        <v>0.40663847327232361</v>
      </c>
      <c r="O3">
        <v>0.46465069055557251</v>
      </c>
      <c r="P3">
        <v>0.84588909149169922</v>
      </c>
      <c r="Q3">
        <v>0.29214847087860107</v>
      </c>
      <c r="R3">
        <v>0.11470267921686172</v>
      </c>
      <c r="S3">
        <v>0.51413810253143311</v>
      </c>
      <c r="T3">
        <v>0.52545112371444702</v>
      </c>
      <c r="U3">
        <v>0.53724926710128784</v>
      </c>
      <c r="V3">
        <v>0.37891533970832825</v>
      </c>
      <c r="W3">
        <v>0.69683259725570679</v>
      </c>
      <c r="X3">
        <v>0.73078334331512451</v>
      </c>
      <c r="Y3">
        <v>0.40782397985458374</v>
      </c>
      <c r="Z3">
        <v>0.71027982234954834</v>
      </c>
      <c r="AA3">
        <v>0.41339197754859924</v>
      </c>
      <c r="AB3">
        <v>0.41288000345230103</v>
      </c>
    </row>
    <row r="4" spans="1:79" x14ac:dyDescent="0.2">
      <c r="A4" t="s">
        <v>2</v>
      </c>
      <c r="B4">
        <v>0.69237542152404785</v>
      </c>
      <c r="C4">
        <v>0.54857522249221802</v>
      </c>
      <c r="D4">
        <v>0.42737123370170593</v>
      </c>
      <c r="E4">
        <v>0.47919315099716187</v>
      </c>
      <c r="F4">
        <v>0.3219723105430603</v>
      </c>
      <c r="G4">
        <v>0.39162468910217285</v>
      </c>
      <c r="H4">
        <v>0.67243689298629761</v>
      </c>
      <c r="I4">
        <v>0.6317254900932312</v>
      </c>
      <c r="J4">
        <v>0.60247290134429932</v>
      </c>
      <c r="K4">
        <v>0.73568189144134521</v>
      </c>
      <c r="L4">
        <v>0.55712532997131348</v>
      </c>
      <c r="M4">
        <v>0.85915493965148926</v>
      </c>
      <c r="N4">
        <v>0.43556001782417297</v>
      </c>
      <c r="O4">
        <v>0.5208052396774292</v>
      </c>
      <c r="P4">
        <v>0.42413589358329773</v>
      </c>
      <c r="Q4">
        <v>0.62288945913314819</v>
      </c>
      <c r="R4">
        <v>0.43466600775718689</v>
      </c>
      <c r="S4">
        <v>0.18518659472465515</v>
      </c>
      <c r="T4">
        <v>0.18720217049121857</v>
      </c>
      <c r="U4">
        <v>3.581661731004715E-2</v>
      </c>
      <c r="V4">
        <v>0.41486099362373352</v>
      </c>
      <c r="W4">
        <v>0.71720367670059204</v>
      </c>
      <c r="X4">
        <v>0.67822420597076416</v>
      </c>
      <c r="Y4">
        <v>0.83419144153594971</v>
      </c>
      <c r="Z4">
        <v>0.42053458094596863</v>
      </c>
      <c r="AA4">
        <v>0.63021177053451538</v>
      </c>
      <c r="AB4">
        <v>0.64058297872543335</v>
      </c>
    </row>
    <row r="5" spans="1:79" x14ac:dyDescent="0.2">
      <c r="A5" t="s">
        <v>3</v>
      </c>
      <c r="B5">
        <v>0.51231056451797485</v>
      </c>
      <c r="C5">
        <v>0.4926798939704895</v>
      </c>
      <c r="D5">
        <v>0.45274534821510315</v>
      </c>
      <c r="E5">
        <v>0.39973258972167969</v>
      </c>
      <c r="F5">
        <v>0.26759058237075806</v>
      </c>
      <c r="G5">
        <v>0.38512974977493286</v>
      </c>
      <c r="H5">
        <v>0.55263251066207886</v>
      </c>
      <c r="I5">
        <v>0.58885890245437622</v>
      </c>
      <c r="J5">
        <v>0.49067848920822144</v>
      </c>
      <c r="K5">
        <v>0.75549781322479248</v>
      </c>
      <c r="L5">
        <v>0.53805214166641235</v>
      </c>
      <c r="M5">
        <v>0.89671361446380615</v>
      </c>
      <c r="N5">
        <v>0.38101771473884583</v>
      </c>
      <c r="O5">
        <v>0.49062177538871765</v>
      </c>
      <c r="P5">
        <v>0.56811374425888062</v>
      </c>
      <c r="Q5">
        <v>0.66056144237518311</v>
      </c>
      <c r="R5">
        <v>0.43466600775718689</v>
      </c>
      <c r="S5">
        <v>0.14949934184551239</v>
      </c>
      <c r="T5">
        <v>0.21062080562114716</v>
      </c>
      <c r="U5">
        <v>4.2979944497346878E-2</v>
      </c>
      <c r="V5">
        <v>0.20683580636978149</v>
      </c>
      <c r="W5">
        <v>0.63648301362991333</v>
      </c>
      <c r="X5">
        <v>0.5805356502532959</v>
      </c>
      <c r="Y5">
        <v>0.60223615169525146</v>
      </c>
      <c r="Z5">
        <v>0.30861923098564148</v>
      </c>
      <c r="AA5">
        <v>0.61298316717147827</v>
      </c>
      <c r="AB5">
        <v>0.49754691123962402</v>
      </c>
    </row>
    <row r="6" spans="1:79" x14ac:dyDescent="0.2">
      <c r="A6" t="s">
        <v>4</v>
      </c>
      <c r="B6">
        <v>0.80420029163360596</v>
      </c>
      <c r="C6">
        <v>0.45490097999572754</v>
      </c>
      <c r="D6">
        <v>0.48926413059234619</v>
      </c>
      <c r="E6">
        <v>0.44905063509941101</v>
      </c>
      <c r="F6">
        <v>0.30292105674743652</v>
      </c>
      <c r="G6">
        <v>0.24338376522064209</v>
      </c>
      <c r="H6">
        <v>0.65563517808914185</v>
      </c>
      <c r="I6">
        <v>0.69515872001647949</v>
      </c>
      <c r="J6">
        <v>0.66976296901702881</v>
      </c>
      <c r="K6">
        <v>0.77469474077224731</v>
      </c>
      <c r="L6">
        <v>0.5075111985206604</v>
      </c>
      <c r="M6">
        <v>0.66197186708450317</v>
      </c>
      <c r="N6">
        <v>0.45675265789031982</v>
      </c>
      <c r="O6">
        <v>0.20947597920894623</v>
      </c>
      <c r="P6">
        <v>0.69001883268356323</v>
      </c>
      <c r="Q6">
        <v>0.20000000298023224</v>
      </c>
      <c r="R6">
        <v>0.11506205797195435</v>
      </c>
      <c r="S6">
        <v>0.4408707320690155</v>
      </c>
      <c r="T6">
        <v>4.854336753487587E-2</v>
      </c>
      <c r="U6">
        <v>4.1547276079654694E-2</v>
      </c>
      <c r="V6">
        <v>0.31869164109230042</v>
      </c>
      <c r="W6">
        <v>0.68949693441390991</v>
      </c>
      <c r="X6">
        <v>0.76664829254150391</v>
      </c>
      <c r="Y6">
        <v>0.49661454558372498</v>
      </c>
      <c r="Z6">
        <v>0.7173689603805542</v>
      </c>
      <c r="AA6">
        <v>0.42257270216941833</v>
      </c>
      <c r="AB6">
        <v>0.44152092933654785</v>
      </c>
    </row>
    <row r="7" spans="1:79" x14ac:dyDescent="0.2">
      <c r="A7" t="s">
        <v>5</v>
      </c>
      <c r="B7">
        <v>0.39320915937423706</v>
      </c>
      <c r="C7">
        <v>0.20115016400814056</v>
      </c>
      <c r="D7">
        <v>0.30777186155319214</v>
      </c>
      <c r="E7">
        <v>0.46589776873588562</v>
      </c>
      <c r="F7">
        <v>0.24056489765644073</v>
      </c>
      <c r="G7">
        <v>0.16490256786346436</v>
      </c>
      <c r="H7">
        <v>0.40432915091514587</v>
      </c>
      <c r="I7">
        <v>0.34258794784545898</v>
      </c>
      <c r="J7">
        <v>0.52475428581237793</v>
      </c>
      <c r="K7">
        <v>0.55283230543136597</v>
      </c>
      <c r="L7">
        <v>0.38126617670059204</v>
      </c>
      <c r="M7">
        <v>2.3474140092730522E-2</v>
      </c>
      <c r="N7">
        <v>0.22603227198123932</v>
      </c>
      <c r="O7">
        <v>0.21828119456768036</v>
      </c>
      <c r="P7">
        <v>0.25001636147499084</v>
      </c>
      <c r="Q7">
        <v>0.55746269226074219</v>
      </c>
      <c r="R7">
        <v>0.14010652899742126</v>
      </c>
      <c r="S7">
        <v>0.22768570482730865</v>
      </c>
      <c r="T7">
        <v>0.16200898587703705</v>
      </c>
      <c r="U7">
        <v>0</v>
      </c>
      <c r="V7">
        <v>0.17386054992675781</v>
      </c>
      <c r="W7">
        <v>0.34627446532249451</v>
      </c>
      <c r="X7">
        <v>0.64465236663818359</v>
      </c>
      <c r="Y7">
        <v>0.1777832955121994</v>
      </c>
      <c r="Z7">
        <v>0.53078067302703857</v>
      </c>
      <c r="AA7">
        <v>0.52013397216796875</v>
      </c>
      <c r="AB7">
        <v>0.45188438892364502</v>
      </c>
    </row>
    <row r="8" spans="1:79" x14ac:dyDescent="0.2">
      <c r="A8" t="s">
        <v>6</v>
      </c>
      <c r="B8">
        <v>0.21739131212234497</v>
      </c>
      <c r="C8">
        <v>0.5548129677772522</v>
      </c>
      <c r="D8">
        <v>0.32013696432113647</v>
      </c>
      <c r="E8">
        <v>0.35898196697235107</v>
      </c>
      <c r="F8">
        <v>0.18966411054134369</v>
      </c>
      <c r="G8">
        <v>0.40563696622848511</v>
      </c>
      <c r="H8">
        <v>0.5234343409538269</v>
      </c>
      <c r="I8">
        <v>0.52028077840805054</v>
      </c>
      <c r="J8">
        <v>0.51282298564910889</v>
      </c>
      <c r="K8">
        <v>0.60012376308441162</v>
      </c>
      <c r="L8">
        <v>0.36162689328193665</v>
      </c>
      <c r="M8">
        <v>0.94366198778152466</v>
      </c>
      <c r="N8">
        <v>0.42966854572296143</v>
      </c>
      <c r="O8">
        <v>0.51496684551239014</v>
      </c>
      <c r="P8">
        <v>0.49142095446586609</v>
      </c>
      <c r="Q8">
        <v>4.8458091914653778E-2</v>
      </c>
      <c r="R8">
        <v>0.43466600775718689</v>
      </c>
      <c r="S8">
        <v>0.23826892673969269</v>
      </c>
      <c r="T8">
        <v>0.47716143727302551</v>
      </c>
      <c r="U8">
        <v>0.20916905999183655</v>
      </c>
      <c r="V8">
        <v>0.21220435202121735</v>
      </c>
      <c r="W8">
        <v>0.57800716161727905</v>
      </c>
      <c r="X8">
        <v>0.60181617736816406</v>
      </c>
      <c r="Y8">
        <v>0.39679452776908875</v>
      </c>
      <c r="Z8">
        <v>0.42288056015968323</v>
      </c>
      <c r="AA8">
        <v>0.54758071899414063</v>
      </c>
      <c r="AB8">
        <v>0.45138338208198547</v>
      </c>
    </row>
    <row r="9" spans="1:79" x14ac:dyDescent="0.2">
      <c r="A9" t="s">
        <v>7</v>
      </c>
      <c r="B9">
        <v>0.9637681245803833</v>
      </c>
      <c r="C9">
        <v>0.61388909816741943</v>
      </c>
      <c r="D9">
        <v>0.59644651412963867</v>
      </c>
      <c r="E9">
        <v>0.67474853992462158</v>
      </c>
      <c r="F9">
        <v>0.29717805981636047</v>
      </c>
      <c r="G9">
        <v>0.32951778173446655</v>
      </c>
      <c r="H9">
        <v>0.69050723314285278</v>
      </c>
      <c r="I9">
        <v>0.5388028621673584</v>
      </c>
      <c r="J9">
        <v>0.85600471496582031</v>
      </c>
      <c r="K9">
        <v>0.9514230489730835</v>
      </c>
      <c r="L9">
        <v>0.67751699686050415</v>
      </c>
      <c r="M9">
        <v>0.92018783092498779</v>
      </c>
      <c r="N9">
        <v>0.45706313848495483</v>
      </c>
      <c r="O9">
        <v>0.52601540088653564</v>
      </c>
      <c r="P9">
        <v>0.74922668933868408</v>
      </c>
      <c r="Q9">
        <v>0.5850558876991272</v>
      </c>
      <c r="R9">
        <v>0.35133266448974609</v>
      </c>
      <c r="S9">
        <v>0.38329055905342102</v>
      </c>
      <c r="T9">
        <v>0.30520504713058472</v>
      </c>
      <c r="U9">
        <v>3.1518623232841492E-2</v>
      </c>
      <c r="V9">
        <v>0.19364024698734283</v>
      </c>
      <c r="W9">
        <v>0.68687283992767334</v>
      </c>
      <c r="X9">
        <v>0.84599155187606812</v>
      </c>
      <c r="Y9">
        <v>0.71191501617431641</v>
      </c>
      <c r="Z9">
        <v>0.40339049696922302</v>
      </c>
      <c r="AA9">
        <v>0.62258780002593994</v>
      </c>
      <c r="AB9">
        <v>0.60433840751647949</v>
      </c>
    </row>
    <row r="10" spans="1:79" x14ac:dyDescent="0.2">
      <c r="A10" t="s">
        <v>8</v>
      </c>
      <c r="B10">
        <v>0.6470758318901062</v>
      </c>
      <c r="C10">
        <v>0.54820871353149414</v>
      </c>
      <c r="D10">
        <v>0.407448410987854</v>
      </c>
      <c r="E10">
        <v>0.52066230773925781</v>
      </c>
      <c r="F10">
        <v>0.25694578886032104</v>
      </c>
      <c r="G10">
        <v>0.25770357251167297</v>
      </c>
      <c r="H10">
        <v>0.62215524911880493</v>
      </c>
      <c r="I10">
        <v>0.37125879526138306</v>
      </c>
      <c r="J10">
        <v>0.5394747257232666</v>
      </c>
      <c r="K10">
        <v>0.7955743670463562</v>
      </c>
      <c r="L10">
        <v>0.60435402393341064</v>
      </c>
      <c r="M10">
        <v>0.60563379526138306</v>
      </c>
      <c r="N10">
        <v>0.35690340399742126</v>
      </c>
      <c r="O10">
        <v>0.63947123289108276</v>
      </c>
      <c r="P10">
        <v>0.45194736123085022</v>
      </c>
      <c r="Q10">
        <v>0.22653914988040924</v>
      </c>
      <c r="R10">
        <v>0.52699899673461914</v>
      </c>
      <c r="S10">
        <v>0.22957319021224976</v>
      </c>
      <c r="T10">
        <v>0.11303342133760452</v>
      </c>
      <c r="U10">
        <v>0</v>
      </c>
      <c r="V10">
        <v>0.33410429954528809</v>
      </c>
      <c r="W10">
        <v>0.42529550194740295</v>
      </c>
      <c r="X10">
        <v>0.33379200100898743</v>
      </c>
      <c r="Y10">
        <v>0.45170187950134277</v>
      </c>
      <c r="Z10">
        <v>0.58861124515533447</v>
      </c>
      <c r="AA10">
        <v>0.48424136638641357</v>
      </c>
      <c r="AB10">
        <v>0.52058851718902588</v>
      </c>
    </row>
    <row r="11" spans="1:79" x14ac:dyDescent="0.2">
      <c r="A11" t="s">
        <v>9</v>
      </c>
      <c r="B11">
        <v>0.91596120595932007</v>
      </c>
      <c r="C11">
        <v>0.56077104806900024</v>
      </c>
      <c r="D11">
        <v>0.65290039777755737</v>
      </c>
      <c r="E11">
        <v>0.50462615489959717</v>
      </c>
      <c r="F11">
        <v>0.2655307948589325</v>
      </c>
      <c r="G11">
        <v>0.39921614527702332</v>
      </c>
      <c r="H11">
        <v>0.72527283430099487</v>
      </c>
      <c r="I11">
        <v>0.51121664047241211</v>
      </c>
      <c r="J11">
        <v>0.73819148540496826</v>
      </c>
      <c r="K11">
        <v>0.92342662811279297</v>
      </c>
      <c r="L11">
        <v>0.6532326340675354</v>
      </c>
      <c r="M11">
        <v>0.93896716833114624</v>
      </c>
      <c r="N11">
        <v>0.41319313645362854</v>
      </c>
      <c r="O11">
        <v>0.5863611102104187</v>
      </c>
      <c r="P11">
        <v>0.60605567693710327</v>
      </c>
      <c r="Q11">
        <v>0.52709156274795532</v>
      </c>
      <c r="R11">
        <v>0.39466601610183716</v>
      </c>
      <c r="S11">
        <v>0.49267131090164185</v>
      </c>
      <c r="T11">
        <v>6.5426431596279144E-2</v>
      </c>
      <c r="U11">
        <v>4.297994077205658E-3</v>
      </c>
      <c r="V11">
        <v>0.17345206439495087</v>
      </c>
      <c r="W11">
        <v>0.61864215135574341</v>
      </c>
      <c r="X11">
        <v>0.7679324746131897</v>
      </c>
      <c r="Y11">
        <v>0.72092503309249878</v>
      </c>
      <c r="Z11">
        <v>0.73848354816436768</v>
      </c>
      <c r="AA11">
        <v>0.69372391700744629</v>
      </c>
      <c r="AB11">
        <v>0.59952110052108765</v>
      </c>
    </row>
    <row r="12" spans="1:79" x14ac:dyDescent="0.2">
      <c r="A12" t="s">
        <v>10</v>
      </c>
      <c r="B12">
        <v>0.82743567228317261</v>
      </c>
      <c r="C12">
        <v>0.45757594704627991</v>
      </c>
      <c r="D12">
        <v>0.39519789814949036</v>
      </c>
      <c r="E12">
        <v>0.46833029389381409</v>
      </c>
      <c r="F12">
        <v>0.37880325317382813</v>
      </c>
      <c r="G12">
        <v>0.40298950672149658</v>
      </c>
      <c r="H12">
        <v>0.55710011720657349</v>
      </c>
      <c r="I12">
        <v>0.60326552391052246</v>
      </c>
      <c r="J12">
        <v>0.61622738838195801</v>
      </c>
      <c r="K12">
        <v>0.81044882535934448</v>
      </c>
      <c r="L12">
        <v>0.59415227174758911</v>
      </c>
      <c r="M12">
        <v>0.76995307207107544</v>
      </c>
      <c r="N12">
        <v>0.38817715644836426</v>
      </c>
      <c r="O12">
        <v>0.43802428245544434</v>
      </c>
      <c r="P12">
        <v>0.55356693267822266</v>
      </c>
      <c r="Q12">
        <v>0.33111953735351563</v>
      </c>
      <c r="R12">
        <v>0.51799935102462769</v>
      </c>
      <c r="S12">
        <v>0.26988628506660461</v>
      </c>
      <c r="T12">
        <v>0.41806665062904358</v>
      </c>
      <c r="U12">
        <v>0.28080227971076965</v>
      </c>
      <c r="V12">
        <v>0.52575737237930298</v>
      </c>
      <c r="W12">
        <v>0.67806887626647949</v>
      </c>
      <c r="X12">
        <v>0.52880203723907471</v>
      </c>
      <c r="Y12">
        <v>0.7329413890838623</v>
      </c>
      <c r="Z12">
        <v>0.47153756022453308</v>
      </c>
      <c r="AA12">
        <v>0.72148823738098145</v>
      </c>
      <c r="AB12">
        <v>0.31259053945541382</v>
      </c>
    </row>
    <row r="13" spans="1:79" x14ac:dyDescent="0.2">
      <c r="A13" t="s">
        <v>11</v>
      </c>
      <c r="B13">
        <v>0.82846617698669434</v>
      </c>
      <c r="C13">
        <v>0.47223645448684692</v>
      </c>
      <c r="D13">
        <v>0.57018911838531494</v>
      </c>
      <c r="E13">
        <v>0.52801525592803955</v>
      </c>
      <c r="F13">
        <v>0.32408067584037781</v>
      </c>
      <c r="G13">
        <v>0.50439614057540894</v>
      </c>
      <c r="H13">
        <v>0.61108338832855225</v>
      </c>
      <c r="I13">
        <v>0.66172099113464355</v>
      </c>
      <c r="J13">
        <v>0.6888541579246521</v>
      </c>
      <c r="K13">
        <v>0.81544852256774902</v>
      </c>
      <c r="L13">
        <v>0.44700849056243896</v>
      </c>
      <c r="M13">
        <v>0.77934271097183228</v>
      </c>
      <c r="N13">
        <v>0.45635223388671875</v>
      </c>
      <c r="O13">
        <v>0.38850882649421692</v>
      </c>
      <c r="P13">
        <v>0.64737808704376221</v>
      </c>
      <c r="Q13">
        <v>0.46078017354011536</v>
      </c>
      <c r="R13">
        <v>0.51799935102462769</v>
      </c>
      <c r="S13">
        <v>0.16791889071464539</v>
      </c>
      <c r="T13">
        <v>0.26301759481430054</v>
      </c>
      <c r="U13">
        <v>0.18051576614379883</v>
      </c>
      <c r="V13">
        <v>0.35526508092880249</v>
      </c>
      <c r="W13">
        <v>0.68192410469055176</v>
      </c>
      <c r="X13">
        <v>0.7119794487953186</v>
      </c>
      <c r="Y13">
        <v>0.59165745973587036</v>
      </c>
      <c r="Z13">
        <v>0.42233771085739136</v>
      </c>
      <c r="AA13">
        <v>0.66794276237487793</v>
      </c>
      <c r="AB13">
        <v>0.4572468101978302</v>
      </c>
    </row>
    <row r="14" spans="1:79" x14ac:dyDescent="0.2">
      <c r="A14" t="s">
        <v>12</v>
      </c>
      <c r="B14">
        <v>0.38542616367340088</v>
      </c>
      <c r="C14">
        <v>0.35116687417030334</v>
      </c>
      <c r="D14">
        <v>7.2594821453094482E-2</v>
      </c>
      <c r="E14">
        <v>0.24435935914516449</v>
      </c>
      <c r="F14">
        <v>0.12429849803447723</v>
      </c>
      <c r="G14">
        <v>0.41236519813537598</v>
      </c>
      <c r="H14">
        <v>0.56334048509597778</v>
      </c>
      <c r="I14">
        <v>0.52684575319290161</v>
      </c>
      <c r="J14">
        <v>0.39806881546974182</v>
      </c>
      <c r="K14">
        <v>0.46395081281661987</v>
      </c>
      <c r="L14">
        <v>0.2555374801158905</v>
      </c>
      <c r="M14">
        <v>0.55868542194366455</v>
      </c>
      <c r="N14">
        <v>0.15802143514156342</v>
      </c>
      <c r="O14">
        <v>0.57474851608276367</v>
      </c>
      <c r="P14">
        <v>0.33571931719779968</v>
      </c>
      <c r="Q14">
        <v>0</v>
      </c>
      <c r="R14">
        <v>0.35133266448974609</v>
      </c>
      <c r="S14">
        <v>0.21403661370277405</v>
      </c>
      <c r="T14">
        <v>0.53032130002975464</v>
      </c>
      <c r="U14">
        <v>4.297994077205658E-3</v>
      </c>
      <c r="V14">
        <v>0.57912415266036987</v>
      </c>
      <c r="W14">
        <v>0.3321414589881897</v>
      </c>
      <c r="X14">
        <v>0.4514768123626709</v>
      </c>
      <c r="Y14">
        <v>0.70899343490600586</v>
      </c>
      <c r="Z14">
        <v>0.45516672730445862</v>
      </c>
      <c r="AA14">
        <v>0.61442214250564575</v>
      </c>
      <c r="AB14">
        <v>0.28818204998970032</v>
      </c>
    </row>
    <row r="15" spans="1:79" x14ac:dyDescent="0.2">
      <c r="A15" t="s">
        <v>13</v>
      </c>
      <c r="B15">
        <v>0.33957931399345398</v>
      </c>
      <c r="C15">
        <v>0.40158462524414063</v>
      </c>
      <c r="D15">
        <v>0.22386880218982697</v>
      </c>
      <c r="E15">
        <v>0.27464300394058228</v>
      </c>
      <c r="F15">
        <v>0.18668265640735626</v>
      </c>
      <c r="G15">
        <v>0.27653658390045166</v>
      </c>
      <c r="H15">
        <v>0.53333944082260132</v>
      </c>
      <c r="I15">
        <v>0.46511134505271912</v>
      </c>
      <c r="J15">
        <v>0.3618316650390625</v>
      </c>
      <c r="K15">
        <v>0.36223483085632324</v>
      </c>
      <c r="L15">
        <v>0.49773052334785461</v>
      </c>
      <c r="M15">
        <v>0.80281692743301392</v>
      </c>
      <c r="N15">
        <v>0.34822916984558105</v>
      </c>
      <c r="O15">
        <v>0.47739130258560181</v>
      </c>
      <c r="P15">
        <v>0.46929612755775452</v>
      </c>
      <c r="Q15">
        <v>0.52489745616912842</v>
      </c>
      <c r="R15">
        <v>0.43466600775718689</v>
      </c>
      <c r="S15">
        <v>0.37046095728874207</v>
      </c>
      <c r="T15">
        <v>0.40714374184608459</v>
      </c>
      <c r="U15">
        <v>1.4326648088172078E-3</v>
      </c>
      <c r="V15">
        <v>0.25897714495658875</v>
      </c>
      <c r="W15">
        <v>0.36192655563354492</v>
      </c>
      <c r="X15">
        <v>0.22427080571651459</v>
      </c>
      <c r="Y15">
        <v>0.54550266265869141</v>
      </c>
      <c r="Z15">
        <v>0.52662408351898193</v>
      </c>
      <c r="AA15">
        <v>0.60284823179244995</v>
      </c>
      <c r="AB15">
        <v>0.41040241718292236</v>
      </c>
    </row>
    <row r="16" spans="1:79" x14ac:dyDescent="0.2">
      <c r="A16" t="s">
        <v>14</v>
      </c>
      <c r="B16">
        <v>0.25535035133361816</v>
      </c>
      <c r="C16">
        <v>0.66965359449386597</v>
      </c>
      <c r="D16">
        <v>0.59774976968765259</v>
      </c>
      <c r="E16">
        <v>0.76373624801635742</v>
      </c>
      <c r="F16">
        <v>0.27506411075592041</v>
      </c>
      <c r="G16">
        <v>0.26870179176330566</v>
      </c>
      <c r="H16">
        <v>0.59483379125595093</v>
      </c>
      <c r="I16">
        <v>0.55042171478271484</v>
      </c>
      <c r="J16">
        <v>0.8268435001373291</v>
      </c>
      <c r="K16">
        <v>0.99568039178848267</v>
      </c>
      <c r="L16">
        <v>0.56462234258651733</v>
      </c>
      <c r="M16">
        <v>1</v>
      </c>
      <c r="N16">
        <v>0.51569360494613647</v>
      </c>
      <c r="O16">
        <v>0.68124967813491821</v>
      </c>
      <c r="P16">
        <v>0.69294166564941406</v>
      </c>
      <c r="Q16">
        <v>0.60000002384185791</v>
      </c>
      <c r="R16">
        <v>0.50000005960464478</v>
      </c>
      <c r="S16">
        <v>3.2842308282852173E-2</v>
      </c>
      <c r="T16">
        <v>0.13732463121414185</v>
      </c>
      <c r="U16">
        <v>0</v>
      </c>
      <c r="V16">
        <v>0.52415800094604492</v>
      </c>
      <c r="W16">
        <v>0.66976374387741089</v>
      </c>
      <c r="X16">
        <v>0.78902953863143921</v>
      </c>
      <c r="Y16">
        <v>0.63744258880615234</v>
      </c>
      <c r="Z16" t="s">
        <v>36</v>
      </c>
      <c r="AA16">
        <v>0.46512895822525024</v>
      </c>
      <c r="AB16">
        <v>0.65599679946899414</v>
      </c>
    </row>
    <row r="17" spans="1:28" x14ac:dyDescent="0.2">
      <c r="A17" t="s">
        <v>15</v>
      </c>
      <c r="B17">
        <v>0.66582441329956055</v>
      </c>
      <c r="C17">
        <v>0.34469911456108093</v>
      </c>
      <c r="D17">
        <v>0.57008194923400879</v>
      </c>
      <c r="E17">
        <v>0.5312085747718811</v>
      </c>
      <c r="F17">
        <v>0.35625958442687988</v>
      </c>
      <c r="G17">
        <v>0.13905034959316254</v>
      </c>
      <c r="H17">
        <v>0.46998563408851624</v>
      </c>
      <c r="I17">
        <v>0.50656390190124512</v>
      </c>
      <c r="J17">
        <v>0.83006012439727783</v>
      </c>
      <c r="K17">
        <v>0.94168472290039063</v>
      </c>
      <c r="L17">
        <v>0.45919385552406311</v>
      </c>
      <c r="M17">
        <v>0.76056337356567383</v>
      </c>
      <c r="N17">
        <v>0.60851806402206421</v>
      </c>
      <c r="O17">
        <v>0.51553523540496826</v>
      </c>
      <c r="P17">
        <v>0.65606498718261719</v>
      </c>
      <c r="Q17">
        <v>0.25566005706787109</v>
      </c>
      <c r="R17">
        <v>0.60133266448974609</v>
      </c>
      <c r="S17">
        <v>0.19915325939655304</v>
      </c>
      <c r="T17">
        <v>0.39925545454025269</v>
      </c>
      <c r="U17">
        <v>3.8681946694850922E-2</v>
      </c>
      <c r="V17">
        <v>0.31897458434104919</v>
      </c>
      <c r="W17">
        <v>0.66454684734344482</v>
      </c>
      <c r="X17">
        <v>0.7119794487953186</v>
      </c>
      <c r="Y17">
        <v>0.48412051796913147</v>
      </c>
      <c r="Z17">
        <v>0.49494954943656921</v>
      </c>
      <c r="AA17">
        <v>0.52825647592544556</v>
      </c>
      <c r="AB17">
        <v>0.3766961395740509</v>
      </c>
    </row>
    <row r="18" spans="1:28" x14ac:dyDescent="0.2">
      <c r="A18" t="s">
        <v>16</v>
      </c>
      <c r="B18">
        <v>0.59934365749359131</v>
      </c>
      <c r="C18">
        <v>0.42249014973640442</v>
      </c>
      <c r="D18">
        <v>0.77094084024429321</v>
      </c>
      <c r="E18">
        <v>0.3895983099937439</v>
      </c>
      <c r="F18">
        <v>0.49140578508377075</v>
      </c>
      <c r="G18">
        <v>0.5</v>
      </c>
      <c r="H18">
        <v>0.75070613622665405</v>
      </c>
      <c r="I18">
        <v>0.42802399396896362</v>
      </c>
      <c r="J18">
        <v>0.66191726922988892</v>
      </c>
      <c r="K18">
        <v>0.20950323343276978</v>
      </c>
      <c r="L18">
        <v>0.30625250935554504</v>
      </c>
      <c r="M18">
        <v>0.53051644563674927</v>
      </c>
      <c r="N18">
        <v>0.45603162050247192</v>
      </c>
      <c r="O18">
        <v>0.50895297527313232</v>
      </c>
      <c r="P18">
        <v>0.64021426439285278</v>
      </c>
      <c r="Q18">
        <v>0.657684326171875</v>
      </c>
      <c r="R18">
        <v>0.25780266523361206</v>
      </c>
      <c r="S18">
        <v>2.9541004449129105E-2</v>
      </c>
      <c r="T18">
        <v>0.22368896007537842</v>
      </c>
      <c r="U18">
        <v>1.1461318470537663E-2</v>
      </c>
      <c r="V18">
        <v>0.15728048980236053</v>
      </c>
      <c r="W18">
        <v>0.55148917436599731</v>
      </c>
      <c r="X18">
        <v>0.87571090459823608</v>
      </c>
      <c r="Y18">
        <v>0.55610382556915283</v>
      </c>
      <c r="Z18">
        <v>0.39054471254348755</v>
      </c>
      <c r="AA18">
        <v>0.44851741194725037</v>
      </c>
      <c r="AB18">
        <v>0.25013241171836853</v>
      </c>
    </row>
    <row r="19" spans="1:28" x14ac:dyDescent="0.2">
      <c r="A19" t="s">
        <v>17</v>
      </c>
      <c r="B19">
        <v>0.71126270294189453</v>
      </c>
      <c r="C19">
        <v>0.39431199431419373</v>
      </c>
      <c r="D19">
        <v>0.21193057298660278</v>
      </c>
      <c r="E19">
        <v>0.47696536779403687</v>
      </c>
      <c r="F19">
        <v>0.13653065264225006</v>
      </c>
      <c r="G19">
        <v>0.28391623497009277</v>
      </c>
      <c r="H19">
        <v>0.53002440929412842</v>
      </c>
      <c r="I19">
        <v>0.49000313878059387</v>
      </c>
      <c r="J19">
        <v>0.53245949745178223</v>
      </c>
      <c r="K19">
        <v>0.5481034517288208</v>
      </c>
      <c r="L19">
        <v>0.41295525431632996</v>
      </c>
      <c r="M19">
        <v>0.59154927730560303</v>
      </c>
      <c r="N19">
        <v>0.3207123875617981</v>
      </c>
      <c r="O19">
        <v>0.50810551643371582</v>
      </c>
      <c r="P19">
        <v>0.57307016849517822</v>
      </c>
      <c r="Q19">
        <v>0.35812860727310181</v>
      </c>
      <c r="R19">
        <v>0.39466601610183716</v>
      </c>
      <c r="S19">
        <v>0.18909089267253876</v>
      </c>
      <c r="T19">
        <v>0.44500216841697693</v>
      </c>
      <c r="U19">
        <v>0.33237820863723755</v>
      </c>
      <c r="V19">
        <v>0.42363369464874268</v>
      </c>
      <c r="W19">
        <v>0.57354336977005005</v>
      </c>
      <c r="X19">
        <v>0.57622456550598145</v>
      </c>
      <c r="Y19">
        <v>0.87825417518615723</v>
      </c>
      <c r="Z19">
        <v>0.43290582299232483</v>
      </c>
      <c r="AA19">
        <v>0.67006886005401611</v>
      </c>
      <c r="AB19">
        <v>0.39964213967323303</v>
      </c>
    </row>
    <row r="20" spans="1:28" x14ac:dyDescent="0.2">
      <c r="A20" t="s">
        <v>18</v>
      </c>
      <c r="B20">
        <v>0.93134766817092896</v>
      </c>
      <c r="C20">
        <v>0.54287576675415039</v>
      </c>
      <c r="D20">
        <v>0.70548391342163086</v>
      </c>
      <c r="E20">
        <v>0.20926041901111603</v>
      </c>
      <c r="F20">
        <v>0.45584213733673096</v>
      </c>
      <c r="G20">
        <v>0.44122558832168579</v>
      </c>
      <c r="H20">
        <v>0.64226645231246948</v>
      </c>
      <c r="I20">
        <v>0.52445411682128906</v>
      </c>
      <c r="J20">
        <v>0.51119017601013184</v>
      </c>
      <c r="K20">
        <v>0.62133479118347168</v>
      </c>
      <c r="L20">
        <v>0.38864818215370178</v>
      </c>
      <c r="M20" t="s">
        <v>36</v>
      </c>
      <c r="N20">
        <v>0.56396889686584473</v>
      </c>
      <c r="O20">
        <v>8.797842264175415E-2</v>
      </c>
      <c r="P20">
        <v>0.58764451742172241</v>
      </c>
      <c r="Q20">
        <v>-1.8300893786515893E-11</v>
      </c>
      <c r="R20">
        <v>0.79039108753204346</v>
      </c>
      <c r="S20">
        <v>1.0518442839384079E-2</v>
      </c>
      <c r="T20">
        <v>0.17885603010654449</v>
      </c>
      <c r="U20">
        <v>0.61461317539215088</v>
      </c>
      <c r="V20">
        <v>0.39100354909896851</v>
      </c>
      <c r="W20">
        <v>0.60684716701507568</v>
      </c>
      <c r="X20">
        <v>0.34626674652099609</v>
      </c>
      <c r="Y20">
        <v>0.42737206816673279</v>
      </c>
      <c r="Z20">
        <v>0.39868596196174622</v>
      </c>
      <c r="AA20">
        <v>0.61975777149200439</v>
      </c>
      <c r="AB20">
        <v>0.35650578141212463</v>
      </c>
    </row>
    <row r="21" spans="1:28" x14ac:dyDescent="0.2">
      <c r="A21" t="s">
        <v>19</v>
      </c>
      <c r="B21">
        <v>0.84959590435028076</v>
      </c>
      <c r="C21">
        <v>0.56836789846420288</v>
      </c>
      <c r="D21">
        <v>0.38069993257522583</v>
      </c>
      <c r="E21">
        <v>0.23930494487285614</v>
      </c>
      <c r="F21">
        <v>0.4518035352230072</v>
      </c>
      <c r="G21">
        <v>0.64002710580825806</v>
      </c>
      <c r="H21">
        <v>0.69318240880966187</v>
      </c>
      <c r="I21">
        <v>0.52543133497238159</v>
      </c>
      <c r="J21">
        <v>0.55811744928359985</v>
      </c>
      <c r="K21">
        <v>0.50853914022445679</v>
      </c>
      <c r="L21">
        <v>0.64609700441360474</v>
      </c>
      <c r="M21">
        <v>0.76995307207107544</v>
      </c>
      <c r="N21">
        <v>0.48625347018241882</v>
      </c>
      <c r="O21">
        <v>0.22675952315330505</v>
      </c>
      <c r="P21">
        <v>0.52156651020050049</v>
      </c>
      <c r="Q21">
        <v>0.17688888311386108</v>
      </c>
      <c r="R21">
        <v>0.49602556228637695</v>
      </c>
      <c r="S21">
        <v>0.10031143575906754</v>
      </c>
      <c r="T21">
        <v>0.21161296963691711</v>
      </c>
      <c r="U21" t="s">
        <v>36</v>
      </c>
      <c r="V21">
        <v>0.27274209260940552</v>
      </c>
      <c r="W21">
        <v>0.41515177488327026</v>
      </c>
      <c r="X21">
        <v>0.15217392146587372</v>
      </c>
      <c r="Y21">
        <v>0.33682939410209656</v>
      </c>
      <c r="Z21">
        <v>0.34278005361557007</v>
      </c>
      <c r="AA21">
        <v>0.5034329891204834</v>
      </c>
      <c r="AB21">
        <v>0.53811395168304443</v>
      </c>
    </row>
    <row r="22" spans="1:28" x14ac:dyDescent="0.2">
      <c r="A22" t="s">
        <v>20</v>
      </c>
      <c r="B22">
        <v>0.17360737919807434</v>
      </c>
      <c r="C22">
        <v>0.3250565230846405</v>
      </c>
      <c r="D22">
        <v>0.17569094896316528</v>
      </c>
      <c r="E22" t="s">
        <v>36</v>
      </c>
      <c r="F22">
        <v>1.1436349712312222E-2</v>
      </c>
      <c r="G22">
        <v>0.44269475340843201</v>
      </c>
      <c r="H22">
        <v>0.53166425228118896</v>
      </c>
      <c r="I22">
        <v>0.31622663140296936</v>
      </c>
      <c r="J22">
        <v>0.48696091771125793</v>
      </c>
      <c r="K22">
        <v>0.85313177108764648</v>
      </c>
      <c r="L22">
        <v>0.50701677799224854</v>
      </c>
      <c r="M22">
        <v>0.52582156658172607</v>
      </c>
      <c r="N22">
        <v>0.32455506920814514</v>
      </c>
      <c r="O22">
        <v>0.71759599447250366</v>
      </c>
      <c r="P22">
        <v>0.52041345834732056</v>
      </c>
      <c r="Q22">
        <v>0.4012792706489563</v>
      </c>
      <c r="R22">
        <v>0.52699899673461914</v>
      </c>
      <c r="S22">
        <v>0.35329869389533997</v>
      </c>
      <c r="T22">
        <v>0.14300362765789032</v>
      </c>
      <c r="U22">
        <v>1.4326648088172078E-3</v>
      </c>
      <c r="V22">
        <v>0.15721701085567474</v>
      </c>
      <c r="W22">
        <v>0.25754144787788391</v>
      </c>
      <c r="X22">
        <v>0.31462118029594421</v>
      </c>
      <c r="Y22">
        <v>0.31219181418418884</v>
      </c>
      <c r="Z22">
        <v>0.60003554821014404</v>
      </c>
      <c r="AA22">
        <v>0.62250518798828125</v>
      </c>
      <c r="AB22">
        <v>0.47443735599517822</v>
      </c>
    </row>
    <row r="23" spans="1:28" x14ac:dyDescent="0.2">
      <c r="A23" t="s">
        <v>21</v>
      </c>
      <c r="B23">
        <v>0.85823184251785278</v>
      </c>
      <c r="C23">
        <v>0.81334018707275391</v>
      </c>
      <c r="D23">
        <v>0.685749351978302</v>
      </c>
      <c r="E23">
        <v>0.34915041923522949</v>
      </c>
      <c r="F23">
        <v>0.16692027449607849</v>
      </c>
      <c r="G23">
        <v>0.51809525489807129</v>
      </c>
      <c r="H23">
        <v>0.48591697216033936</v>
      </c>
      <c r="I23">
        <v>0.57462924718856812</v>
      </c>
      <c r="J23">
        <v>0.78751122951507568</v>
      </c>
      <c r="K23">
        <v>0.90280783176422119</v>
      </c>
      <c r="L23">
        <v>0.50618600845336914</v>
      </c>
      <c r="M23">
        <v>0.71830987930297852</v>
      </c>
      <c r="N23">
        <v>0.51873296499252319</v>
      </c>
      <c r="O23">
        <v>0.66897702217102051</v>
      </c>
      <c r="P23">
        <v>0.63448947668075562</v>
      </c>
      <c r="Q23">
        <v>0.34843051433563232</v>
      </c>
      <c r="R23">
        <v>0.52699899673461914</v>
      </c>
      <c r="S23">
        <v>0.12376326322555542</v>
      </c>
      <c r="T23">
        <v>0.28732901811599731</v>
      </c>
      <c r="U23">
        <v>0</v>
      </c>
      <c r="V23">
        <v>0.1861320436000824</v>
      </c>
      <c r="W23">
        <v>0.70338153839111328</v>
      </c>
      <c r="X23">
        <v>0.67969179153442383</v>
      </c>
      <c r="Y23">
        <v>0.86393052339553833</v>
      </c>
      <c r="Z23">
        <v>3.6965809762477875E-2</v>
      </c>
      <c r="AA23">
        <v>0.49495497345924377</v>
      </c>
      <c r="AB23">
        <v>0.42206168174743652</v>
      </c>
    </row>
    <row r="24" spans="1:28" x14ac:dyDescent="0.2">
      <c r="A24" t="s">
        <v>22</v>
      </c>
      <c r="B24">
        <v>0.62398797273635864</v>
      </c>
      <c r="C24">
        <v>3.1052298843860626E-2</v>
      </c>
      <c r="D24">
        <v>0.24453756213188171</v>
      </c>
      <c r="E24">
        <v>0.1796242743730545</v>
      </c>
      <c r="F24">
        <v>0.27163854241371155</v>
      </c>
      <c r="G24">
        <v>0.51743173599243164</v>
      </c>
      <c r="H24">
        <v>0.15842132270336151</v>
      </c>
      <c r="I24">
        <v>0.26355782151222229</v>
      </c>
      <c r="J24">
        <v>0.30547752976417542</v>
      </c>
      <c r="K24">
        <v>0.27598699927330017</v>
      </c>
      <c r="L24">
        <v>0.33390811085700989</v>
      </c>
      <c r="M24">
        <v>-4.0296100678460789E-8</v>
      </c>
      <c r="N24">
        <v>0.34615501761436462</v>
      </c>
      <c r="O24">
        <v>0.54641783237457275</v>
      </c>
      <c r="P24">
        <v>0.21923552453517914</v>
      </c>
      <c r="Q24">
        <v>0.7081228494644165</v>
      </c>
      <c r="R24">
        <v>0.10592381656169891</v>
      </c>
      <c r="S24">
        <v>0.18790651857852936</v>
      </c>
      <c r="T24">
        <v>0.40233892202377319</v>
      </c>
      <c r="U24">
        <v>2.2922636941075325E-2</v>
      </c>
      <c r="V24">
        <v>0.35706064105033875</v>
      </c>
      <c r="W24">
        <v>0.22945752739906311</v>
      </c>
      <c r="X24">
        <v>0.73261785507202148</v>
      </c>
      <c r="Y24">
        <v>0.25600048899650574</v>
      </c>
      <c r="Z24">
        <v>0.53116452693939209</v>
      </c>
      <c r="AA24">
        <v>0.55099987983703613</v>
      </c>
      <c r="AB24">
        <v>0.30189189314842224</v>
      </c>
    </row>
    <row r="25" spans="1:28" x14ac:dyDescent="0.2">
      <c r="A25" t="s">
        <v>23</v>
      </c>
      <c r="B25">
        <v>0.87287396192550659</v>
      </c>
      <c r="C25">
        <v>0.63739603757858276</v>
      </c>
      <c r="D25">
        <v>0.73007059097290039</v>
      </c>
      <c r="E25">
        <v>0.566508948802948</v>
      </c>
      <c r="F25">
        <v>0.41466864943504333</v>
      </c>
      <c r="G25">
        <v>0.35607063770294189</v>
      </c>
      <c r="H25">
        <v>0.65430945158004761</v>
      </c>
      <c r="I25">
        <v>0.71492922306060791</v>
      </c>
      <c r="J25">
        <v>0.76776719093322754</v>
      </c>
      <c r="K25">
        <v>0.89500945806503296</v>
      </c>
      <c r="L25">
        <v>0.53071433305740356</v>
      </c>
      <c r="M25">
        <v>0.81690144538879395</v>
      </c>
      <c r="N25">
        <v>0.45431843400001526</v>
      </c>
      <c r="O25">
        <v>0.35364460945129395</v>
      </c>
      <c r="P25">
        <v>0.63772338628768921</v>
      </c>
      <c r="Q25">
        <v>0.5325239896774292</v>
      </c>
      <c r="R25">
        <v>0.60133266448974609</v>
      </c>
      <c r="S25">
        <v>0.22553032636642456</v>
      </c>
      <c r="T25">
        <v>0.25572630763053894</v>
      </c>
      <c r="U25">
        <v>6.017192080616951E-2</v>
      </c>
      <c r="V25">
        <v>0.22883260250091553</v>
      </c>
      <c r="W25">
        <v>0.74458754062652588</v>
      </c>
      <c r="X25">
        <v>0.80104565620422363</v>
      </c>
      <c r="Y25">
        <v>0.93731796741485596</v>
      </c>
      <c r="Z25">
        <v>0.34671580791473389</v>
      </c>
      <c r="AA25">
        <v>0.57841324806213379</v>
      </c>
      <c r="AB25">
        <v>0.43563163280487061</v>
      </c>
    </row>
    <row r="26" spans="1:28" x14ac:dyDescent="0.2">
      <c r="A26" t="s">
        <v>24</v>
      </c>
      <c r="B26">
        <v>0.93134766817092896</v>
      </c>
      <c r="C26">
        <v>0.47832092642784119</v>
      </c>
      <c r="D26">
        <v>0.51628321409225464</v>
      </c>
      <c r="E26">
        <v>0.51825523376464844</v>
      </c>
      <c r="F26">
        <v>0.25387287139892578</v>
      </c>
      <c r="G26" t="s">
        <v>36</v>
      </c>
      <c r="H26">
        <v>0.64619916677474976</v>
      </c>
      <c r="I26">
        <v>0.67109203338623047</v>
      </c>
      <c r="J26">
        <v>0.74259918928146362</v>
      </c>
      <c r="K26">
        <v>0.76022326946258545</v>
      </c>
      <c r="L26">
        <v>0.68614065647125244</v>
      </c>
      <c r="M26">
        <v>0.51643192768096924</v>
      </c>
      <c r="N26">
        <v>0.40047323703765869</v>
      </c>
      <c r="O26">
        <v>0.48066917061805725</v>
      </c>
      <c r="P26">
        <v>0.68409603834152222</v>
      </c>
      <c r="Q26">
        <v>0.43029654026031494</v>
      </c>
      <c r="R26">
        <v>9.7020387649536133E-2</v>
      </c>
      <c r="S26">
        <v>0.38781487941741943</v>
      </c>
      <c r="T26">
        <v>0.59405487775802612</v>
      </c>
      <c r="U26">
        <v>0.32378223538398743</v>
      </c>
      <c r="V26">
        <v>0.39337122440338135</v>
      </c>
      <c r="W26">
        <v>0.64844596385955811</v>
      </c>
      <c r="X26">
        <v>0.75188040733337402</v>
      </c>
      <c r="Y26">
        <v>0.48511794209480286</v>
      </c>
      <c r="Z26">
        <v>0.68930506706237793</v>
      </c>
      <c r="AA26">
        <v>0.58141064643859863</v>
      </c>
      <c r="AB26">
        <v>0.61217325925827026</v>
      </c>
    </row>
    <row r="27" spans="1:28" x14ac:dyDescent="0.2">
      <c r="A27" t="s">
        <v>25</v>
      </c>
      <c r="B27">
        <v>0.89022922515869141</v>
      </c>
      <c r="C27">
        <v>0.59732633829116821</v>
      </c>
      <c r="D27">
        <v>0.53307652473449707</v>
      </c>
      <c r="E27">
        <v>0.46963682770729065</v>
      </c>
      <c r="F27">
        <v>0.24622415006160736</v>
      </c>
      <c r="G27">
        <v>0.3944852352142334</v>
      </c>
      <c r="H27">
        <v>0.78463894128799438</v>
      </c>
      <c r="I27">
        <v>0.62490200996398926</v>
      </c>
      <c r="J27">
        <v>0.9598349928855896</v>
      </c>
      <c r="K27">
        <v>0.93716824054718018</v>
      </c>
      <c r="L27">
        <v>0.7333751916885376</v>
      </c>
      <c r="M27">
        <v>0.87793427705764771</v>
      </c>
      <c r="N27">
        <v>0.49524548649787903</v>
      </c>
      <c r="O27">
        <v>0.34928548336029053</v>
      </c>
      <c r="P27">
        <v>0.73808485269546509</v>
      </c>
      <c r="Q27">
        <v>0.59055978059768677</v>
      </c>
      <c r="R27">
        <v>0.28211376070976257</v>
      </c>
      <c r="S27">
        <v>0.3389086127281189</v>
      </c>
      <c r="T27">
        <v>3.126554936170578E-2</v>
      </c>
      <c r="U27">
        <v>1.4326648088172078E-3</v>
      </c>
      <c r="V27">
        <v>0.27381271123886108</v>
      </c>
      <c r="W27">
        <v>0.75778943300247192</v>
      </c>
      <c r="X27">
        <v>0.81012654304504395</v>
      </c>
      <c r="Y27">
        <v>0.42852932214736938</v>
      </c>
      <c r="Z27">
        <v>0.55958223342895508</v>
      </c>
      <c r="AA27">
        <v>0.57163280248641968</v>
      </c>
      <c r="AB27">
        <v>0.75656640529632568</v>
      </c>
    </row>
    <row r="28" spans="1:28" x14ac:dyDescent="0.2">
      <c r="A28" t="s">
        <v>26</v>
      </c>
      <c r="B28">
        <v>0.61562758684158325</v>
      </c>
      <c r="C28">
        <v>0.48325175046920776</v>
      </c>
      <c r="D28">
        <v>0.16950574517250061</v>
      </c>
      <c r="E28">
        <v>0.17632599174976349</v>
      </c>
      <c r="F28">
        <v>0.16465626657009125</v>
      </c>
      <c r="G28" t="s">
        <v>36</v>
      </c>
      <c r="H28">
        <v>0.62583315372467041</v>
      </c>
      <c r="I28">
        <v>0.51724851131439209</v>
      </c>
      <c r="J28">
        <v>0.39905622601509094</v>
      </c>
      <c r="K28">
        <v>0.59787237644195557</v>
      </c>
      <c r="L28">
        <v>0.40181484818458557</v>
      </c>
      <c r="M28">
        <v>0.78403759002685547</v>
      </c>
      <c r="N28">
        <v>0.40363478660583496</v>
      </c>
      <c r="O28">
        <v>0.55097746849060059</v>
      </c>
      <c r="P28">
        <v>0.41221511363983154</v>
      </c>
      <c r="Q28">
        <v>0.1585349440574646</v>
      </c>
      <c r="R28">
        <v>0.47799932956695557</v>
      </c>
      <c r="S28">
        <v>0.21091322600841522</v>
      </c>
      <c r="T28">
        <v>0.27022638916969299</v>
      </c>
      <c r="U28">
        <v>4.0114611387252808E-2</v>
      </c>
      <c r="V28">
        <v>0.14210285246372223</v>
      </c>
      <c r="W28">
        <v>0.40897086262702942</v>
      </c>
      <c r="X28">
        <v>0.43340671062469482</v>
      </c>
      <c r="Y28">
        <v>0.44795134663581848</v>
      </c>
      <c r="Z28">
        <v>0.46320450305938721</v>
      </c>
      <c r="AA28">
        <v>0.59918481111526489</v>
      </c>
      <c r="AB28">
        <v>0.42354202270507813</v>
      </c>
    </row>
    <row r="29" spans="1:28" x14ac:dyDescent="0.2">
      <c r="A29" t="s">
        <v>27</v>
      </c>
      <c r="B29">
        <v>0.68573153018951416</v>
      </c>
      <c r="C29">
        <v>0.36827197670936584</v>
      </c>
      <c r="D29">
        <v>0.30661937594413757</v>
      </c>
      <c r="E29">
        <v>0.36521679162979126</v>
      </c>
      <c r="F29">
        <v>0.10014154762029648</v>
      </c>
      <c r="G29">
        <v>0.1691143810749054</v>
      </c>
      <c r="H29">
        <v>0.65919196605682373</v>
      </c>
      <c r="I29">
        <v>0.54408591985702515</v>
      </c>
      <c r="J29">
        <v>0.5182647705078125</v>
      </c>
      <c r="K29">
        <v>0.62500828504562378</v>
      </c>
      <c r="L29">
        <v>0.47538214921951294</v>
      </c>
      <c r="M29">
        <v>0.57746481895446777</v>
      </c>
      <c r="N29">
        <v>0.3077167272567749</v>
      </c>
      <c r="O29">
        <v>0.42391872406005859</v>
      </c>
      <c r="P29">
        <v>0.4400743842124939</v>
      </c>
      <c r="Q29">
        <v>0.18382243812084198</v>
      </c>
      <c r="R29">
        <v>0.39466601610183716</v>
      </c>
      <c r="S29">
        <v>0.1149856373667717</v>
      </c>
      <c r="T29">
        <v>0.49145594239234924</v>
      </c>
      <c r="U29">
        <v>7.1633239276707172E-3</v>
      </c>
      <c r="V29">
        <v>0.48815211653709412</v>
      </c>
      <c r="W29">
        <v>0.41721174120903015</v>
      </c>
      <c r="X29">
        <v>0.32911396026611328</v>
      </c>
      <c r="Y29">
        <v>0.77268493175506592</v>
      </c>
      <c r="Z29">
        <v>0.47486254572868347</v>
      </c>
      <c r="AA29">
        <v>0.65036219358444214</v>
      </c>
      <c r="AB29">
        <v>0.34793651103973389</v>
      </c>
    </row>
    <row r="30" spans="1:28" x14ac:dyDescent="0.2">
      <c r="A30" t="s">
        <v>28</v>
      </c>
      <c r="B30">
        <v>0.44229194521903992</v>
      </c>
      <c r="C30">
        <v>0.42120462656021118</v>
      </c>
      <c r="D30">
        <v>0.21818408370018005</v>
      </c>
      <c r="E30">
        <v>0.31359490752220154</v>
      </c>
      <c r="F30">
        <v>0.14113059639930725</v>
      </c>
      <c r="G30">
        <v>0.33839848637580872</v>
      </c>
      <c r="H30">
        <v>0.52627402544021606</v>
      </c>
      <c r="I30">
        <v>0.50130987167358398</v>
      </c>
      <c r="J30">
        <v>0.33348074555397034</v>
      </c>
      <c r="K30">
        <v>0.86825060844421387</v>
      </c>
      <c r="L30">
        <v>0.35702955722808838</v>
      </c>
      <c r="M30">
        <v>0.97652584314346313</v>
      </c>
      <c r="N30">
        <v>0.32644626498222351</v>
      </c>
      <c r="O30">
        <v>0.6129801869392395</v>
      </c>
      <c r="P30">
        <v>0.3575361967086792</v>
      </c>
      <c r="Q30">
        <v>0.22703593969345093</v>
      </c>
      <c r="R30">
        <v>0.43466600775718689</v>
      </c>
      <c r="S30">
        <v>0.32413622736930847</v>
      </c>
      <c r="T30">
        <v>0.19178782403469086</v>
      </c>
      <c r="U30">
        <v>1.1461318470537663E-2</v>
      </c>
      <c r="V30">
        <v>6.6765658557415009E-2</v>
      </c>
      <c r="W30">
        <v>0.49754256010055542</v>
      </c>
      <c r="X30">
        <v>0.53531461954116821</v>
      </c>
      <c r="Y30">
        <v>0.66270625591278076</v>
      </c>
      <c r="Z30">
        <v>0.50571596622467041</v>
      </c>
      <c r="AA30">
        <v>0.59465092420578003</v>
      </c>
      <c r="AB30">
        <v>0.37652453780174255</v>
      </c>
    </row>
    <row r="31" spans="1:28" x14ac:dyDescent="0.2">
      <c r="A31" t="s">
        <v>29</v>
      </c>
      <c r="B31">
        <v>0.4564577043056488</v>
      </c>
      <c r="C31">
        <v>0.39158433675765991</v>
      </c>
      <c r="D31">
        <v>0.2888273298740387</v>
      </c>
      <c r="E31">
        <v>0.47765079140663147</v>
      </c>
      <c r="F31">
        <v>0.15983207523822784</v>
      </c>
      <c r="G31">
        <v>0.38005363941192627</v>
      </c>
      <c r="H31">
        <v>0.65890371799468994</v>
      </c>
      <c r="I31">
        <v>0.40304988622665405</v>
      </c>
      <c r="J31">
        <v>0.4643825888633728</v>
      </c>
      <c r="K31">
        <v>0.59584498405456543</v>
      </c>
      <c r="L31">
        <v>0.42207527160644531</v>
      </c>
      <c r="M31">
        <v>0.98122066259384155</v>
      </c>
      <c r="N31">
        <v>0.37353506684303284</v>
      </c>
      <c r="O31">
        <v>0.5516323447227478</v>
      </c>
      <c r="P31">
        <v>0.64438694715499878</v>
      </c>
      <c r="Q31">
        <v>0.20435443520545959</v>
      </c>
      <c r="R31">
        <v>0.52699899673461914</v>
      </c>
      <c r="S31">
        <v>0.15094573795795441</v>
      </c>
      <c r="T31">
        <v>0.26819631457328796</v>
      </c>
      <c r="U31">
        <v>7.1633239276707172E-3</v>
      </c>
      <c r="V31">
        <v>0.192308709025383</v>
      </c>
      <c r="W31">
        <v>0.60447227954864502</v>
      </c>
      <c r="X31">
        <v>0.29288205504417419</v>
      </c>
      <c r="Y31">
        <v>0.54411756992340088</v>
      </c>
      <c r="Z31">
        <v>0.45744171738624573</v>
      </c>
      <c r="AA31">
        <v>0.65423911809921265</v>
      </c>
      <c r="AB31">
        <v>0.59806221723556519</v>
      </c>
    </row>
    <row r="32" spans="1:28" x14ac:dyDescent="0.2">
      <c r="A32" t="s">
        <v>30</v>
      </c>
      <c r="B32">
        <v>0.72959703207015991</v>
      </c>
      <c r="C32">
        <v>0.3982909619808197</v>
      </c>
      <c r="D32">
        <v>0.29556173086166382</v>
      </c>
      <c r="E32">
        <v>0.46596443653106689</v>
      </c>
      <c r="F32">
        <v>0.10310395807027817</v>
      </c>
      <c r="G32">
        <v>0.34665375947952271</v>
      </c>
      <c r="H32">
        <v>0.65417295694351196</v>
      </c>
      <c r="I32">
        <v>0.58925497531890869</v>
      </c>
      <c r="J32">
        <v>0.54717522859573364</v>
      </c>
      <c r="K32">
        <v>0.67004519701004028</v>
      </c>
      <c r="L32">
        <v>0.45675840973854065</v>
      </c>
      <c r="M32">
        <v>0.53521126508712769</v>
      </c>
      <c r="N32">
        <v>0.32438677549362183</v>
      </c>
      <c r="O32">
        <v>0.39410749077796936</v>
      </c>
      <c r="P32">
        <v>0.54737943410873413</v>
      </c>
      <c r="Q32">
        <v>0.18267369270324707</v>
      </c>
      <c r="R32">
        <v>0.43466600775718689</v>
      </c>
      <c r="S32">
        <v>0.23867945373058319</v>
      </c>
      <c r="T32">
        <v>0.52998971939086914</v>
      </c>
      <c r="U32">
        <v>3.1518623232841492E-2</v>
      </c>
      <c r="V32">
        <v>0.68708008527755737</v>
      </c>
      <c r="W32">
        <v>0.60179644823074341</v>
      </c>
      <c r="X32">
        <v>0.6596037745475769</v>
      </c>
      <c r="Y32">
        <v>0.78897541761398315</v>
      </c>
      <c r="Z32">
        <v>0.4706244170665741</v>
      </c>
      <c r="AA32">
        <v>0.71502590179443359</v>
      </c>
      <c r="AB32">
        <v>0.35059526562690735</v>
      </c>
    </row>
    <row r="33" spans="1:28" x14ac:dyDescent="0.2">
      <c r="A33" t="s">
        <v>31</v>
      </c>
      <c r="B33">
        <v>0.86370837688446045</v>
      </c>
      <c r="C33">
        <v>0.59354698657989502</v>
      </c>
      <c r="D33">
        <v>0.71728205680847168</v>
      </c>
      <c r="E33">
        <v>0.57959866523742676</v>
      </c>
      <c r="F33">
        <v>0.32890281081199646</v>
      </c>
      <c r="G33">
        <v>0.39629977941513062</v>
      </c>
      <c r="H33">
        <v>0.61397886276245117</v>
      </c>
      <c r="I33">
        <v>0.54299569129943848</v>
      </c>
      <c r="J33">
        <v>0.8768543004989624</v>
      </c>
      <c r="K33">
        <v>0.86070865392684937</v>
      </c>
      <c r="L33">
        <v>0.61343604326248169</v>
      </c>
      <c r="M33">
        <v>0.83098596334457397</v>
      </c>
      <c r="N33">
        <v>0.44292008876800537</v>
      </c>
      <c r="O33">
        <v>0.5897066593170166</v>
      </c>
      <c r="P33">
        <v>0.65010929107666016</v>
      </c>
      <c r="Q33">
        <v>0.4906209409236908</v>
      </c>
      <c r="R33">
        <v>0.35133266448974609</v>
      </c>
      <c r="S33">
        <v>0.23524616658687592</v>
      </c>
      <c r="T33">
        <v>2.6711057871580124E-2</v>
      </c>
      <c r="U33">
        <v>2.1489972248673439E-2</v>
      </c>
      <c r="V33">
        <v>0.2136346697807312</v>
      </c>
      <c r="W33">
        <v>0.70701736211776733</v>
      </c>
      <c r="X33">
        <v>0.76453864574432373</v>
      </c>
      <c r="Y33">
        <v>0.75509965419769287</v>
      </c>
      <c r="Z33">
        <v>0.60862159729003906</v>
      </c>
      <c r="AA33">
        <v>0.74301815032958984</v>
      </c>
      <c r="AB33">
        <v>0.67069977521896362</v>
      </c>
    </row>
    <row r="34" spans="1:28" x14ac:dyDescent="0.2">
      <c r="A34" t="s">
        <v>32</v>
      </c>
      <c r="B34">
        <v>0.67256432771682739</v>
      </c>
      <c r="C34">
        <v>0.67260271310806274</v>
      </c>
      <c r="D34">
        <v>0.75139486789703369</v>
      </c>
      <c r="E34">
        <v>0.8465532660484314</v>
      </c>
      <c r="F34">
        <v>0.48719924688339233</v>
      </c>
      <c r="G34" t="s">
        <v>36</v>
      </c>
      <c r="H34">
        <v>0.6177094578742981</v>
      </c>
      <c r="I34">
        <v>0.6240684986114502</v>
      </c>
      <c r="J34">
        <v>0.83796578645706177</v>
      </c>
      <c r="K34">
        <v>0.94168472290039063</v>
      </c>
      <c r="L34">
        <v>0.46813023090362549</v>
      </c>
      <c r="M34">
        <v>0.76525825262069702</v>
      </c>
      <c r="N34">
        <v>0.51148051023483276</v>
      </c>
      <c r="O34">
        <v>0.12739458680152893</v>
      </c>
      <c r="P34">
        <v>0.73004436492919922</v>
      </c>
      <c r="Q34">
        <v>0.47518458962440491</v>
      </c>
      <c r="R34">
        <v>0.30509692430496216</v>
      </c>
      <c r="S34">
        <v>8.1480085849761963E-2</v>
      </c>
      <c r="T34">
        <v>0.21770137548446655</v>
      </c>
      <c r="U34">
        <v>6.7335240542888641E-2</v>
      </c>
      <c r="V34">
        <v>0.36023950576782227</v>
      </c>
      <c r="W34">
        <v>0.68026912212371826</v>
      </c>
      <c r="X34">
        <v>0.7805907130241394</v>
      </c>
      <c r="Y34">
        <v>0.59368765354156494</v>
      </c>
      <c r="Z34">
        <v>0.4091179370880127</v>
      </c>
      <c r="AA34">
        <v>0.65364235639572144</v>
      </c>
      <c r="AB34">
        <v>0.71380680799484253</v>
      </c>
    </row>
    <row r="35" spans="1:28" x14ac:dyDescent="0.2">
      <c r="A35" t="s">
        <v>33</v>
      </c>
      <c r="B35">
        <v>0.47372263669967651</v>
      </c>
      <c r="C35">
        <v>0.18774661421775818</v>
      </c>
      <c r="D35">
        <v>9.0642012655735016E-2</v>
      </c>
      <c r="E35">
        <v>0.10227680951356888</v>
      </c>
      <c r="F35">
        <v>0.15225352346897125</v>
      </c>
      <c r="G35" t="s">
        <v>36</v>
      </c>
      <c r="H35">
        <v>0.46885493397712708</v>
      </c>
      <c r="I35">
        <v>0.30984726548194885</v>
      </c>
      <c r="J35">
        <v>0.22603468596935272</v>
      </c>
      <c r="K35">
        <v>5.9255439788103104E-2</v>
      </c>
      <c r="L35">
        <v>0.34688937664031982</v>
      </c>
      <c r="M35">
        <v>0.25821593403816223</v>
      </c>
      <c r="N35">
        <v>0.34534558653831482</v>
      </c>
      <c r="O35">
        <v>0.37956252694129944</v>
      </c>
      <c r="P35">
        <v>7.0059210062026978E-2</v>
      </c>
      <c r="Q35">
        <v>0.3936191201210022</v>
      </c>
      <c r="R35">
        <v>0.21137136220932007</v>
      </c>
      <c r="S35">
        <v>0.32185915112495422</v>
      </c>
      <c r="T35">
        <v>0.43034204840660095</v>
      </c>
      <c r="U35">
        <v>4.584527388215065E-2</v>
      </c>
      <c r="V35">
        <v>0.26677623391151428</v>
      </c>
      <c r="W35">
        <v>0.47433719038963318</v>
      </c>
      <c r="X35">
        <v>0.56521743535995483</v>
      </c>
      <c r="Y35">
        <v>0.57847625017166138</v>
      </c>
      <c r="Z35">
        <v>0.50517004728317261</v>
      </c>
      <c r="AA35">
        <v>0.38072562217712402</v>
      </c>
      <c r="AB35">
        <v>0.27576562762260437</v>
      </c>
    </row>
    <row r="36" spans="1:28" x14ac:dyDescent="0.2">
      <c r="A36" t="s">
        <v>34</v>
      </c>
      <c r="B36">
        <v>0.92905187606811523</v>
      </c>
      <c r="C36">
        <v>0.57547289133071899</v>
      </c>
      <c r="D36">
        <v>0.60616374015808105</v>
      </c>
      <c r="E36">
        <v>0.5894625186920166</v>
      </c>
      <c r="F36">
        <v>0.34316441416740417</v>
      </c>
      <c r="G36">
        <v>0.23699292540550232</v>
      </c>
      <c r="H36">
        <v>0.58003920316696167</v>
      </c>
      <c r="I36">
        <v>0.65139001607894897</v>
      </c>
      <c r="J36">
        <v>0.65382987260818481</v>
      </c>
      <c r="K36">
        <v>0.86268514394760132</v>
      </c>
      <c r="L36">
        <v>0.52197456359863281</v>
      </c>
      <c r="M36">
        <v>0.50704222917556763</v>
      </c>
      <c r="N36">
        <v>0.43406420946121216</v>
      </c>
      <c r="O36">
        <v>0.46482008695602417</v>
      </c>
      <c r="P36">
        <v>0.71684783697128296</v>
      </c>
      <c r="Q36">
        <v>0.4447779655456543</v>
      </c>
      <c r="R36">
        <v>0.68466603755950928</v>
      </c>
      <c r="S36">
        <v>0.13620403409004211</v>
      </c>
      <c r="T36">
        <v>0.46217712759971619</v>
      </c>
      <c r="U36">
        <v>0.796561598777771</v>
      </c>
      <c r="V36">
        <v>0.41578763723373413</v>
      </c>
      <c r="W36">
        <v>0.60413801670074463</v>
      </c>
      <c r="X36">
        <v>0.71216291189193726</v>
      </c>
      <c r="Y36">
        <v>0.44190254807472229</v>
      </c>
      <c r="Z36">
        <v>0.41564494371414185</v>
      </c>
      <c r="AA36">
        <v>0.69454836845397949</v>
      </c>
      <c r="AB36">
        <v>0.31085512042045593</v>
      </c>
    </row>
    <row r="37" spans="1:28" x14ac:dyDescent="0.2">
      <c r="A37" t="s">
        <v>35</v>
      </c>
      <c r="B37">
        <v>0.97190821170806885</v>
      </c>
      <c r="C37">
        <v>0.54636949300765991</v>
      </c>
      <c r="D37">
        <v>0.54725396633148193</v>
      </c>
      <c r="E37">
        <v>0.39568173885345459</v>
      </c>
      <c r="F37">
        <v>0.57360208034515381</v>
      </c>
      <c r="G37">
        <v>0.4477202296257019</v>
      </c>
      <c r="H37">
        <v>0.63262540102005005</v>
      </c>
      <c r="I37">
        <v>0.66640132665634155</v>
      </c>
      <c r="J37">
        <v>0.58428168296813965</v>
      </c>
      <c r="K37">
        <v>0.72638708353042603</v>
      </c>
      <c r="L37">
        <v>0.47332927584648132</v>
      </c>
      <c r="M37">
        <v>0.31924879550933838</v>
      </c>
      <c r="N37">
        <v>0.61854755878448486</v>
      </c>
      <c r="O37">
        <v>0.4443928599357605</v>
      </c>
      <c r="P37">
        <v>0.58305251598358154</v>
      </c>
      <c r="Q37">
        <v>0.56777846813201904</v>
      </c>
      <c r="R37">
        <v>0.46245846152305603</v>
      </c>
      <c r="S37">
        <v>0.38901165127754211</v>
      </c>
      <c r="T37">
        <v>0.26365995407104492</v>
      </c>
      <c r="U37">
        <v>1</v>
      </c>
      <c r="V37">
        <v>0.66120457649230957</v>
      </c>
      <c r="W37">
        <v>0.68950855731964111</v>
      </c>
      <c r="X37">
        <v>0.62272977828979492</v>
      </c>
      <c r="Y37">
        <v>0.42023652791976929</v>
      </c>
      <c r="Z37">
        <v>0.31158137321472168</v>
      </c>
      <c r="AA37">
        <v>0.44374561309814453</v>
      </c>
      <c r="AB37">
        <v>0.14379745721817017</v>
      </c>
    </row>
    <row r="39" spans="1:28" x14ac:dyDescent="0.2">
      <c r="A39" t="s">
        <v>0</v>
      </c>
      <c r="B39" t="s">
        <v>141</v>
      </c>
      <c r="C39" t="s">
        <v>140</v>
      </c>
      <c r="D39" t="s">
        <v>139</v>
      </c>
      <c r="E39" t="s">
        <v>138</v>
      </c>
      <c r="F39" t="s">
        <v>137</v>
      </c>
      <c r="G39" t="s">
        <v>136</v>
      </c>
      <c r="H39" t="s">
        <v>135</v>
      </c>
      <c r="I39" t="s">
        <v>134</v>
      </c>
      <c r="J39" s="2" t="s">
        <v>133</v>
      </c>
      <c r="K39" s="2" t="s">
        <v>132</v>
      </c>
      <c r="L39" s="2" t="s">
        <v>131</v>
      </c>
      <c r="M39" s="2" t="s">
        <v>130</v>
      </c>
      <c r="N39" s="2" t="s">
        <v>129</v>
      </c>
      <c r="O39" s="2" t="s">
        <v>128</v>
      </c>
      <c r="P39" s="2" t="s">
        <v>127</v>
      </c>
      <c r="Q39" s="2" t="s">
        <v>126</v>
      </c>
      <c r="R39" s="2" t="s">
        <v>125</v>
      </c>
      <c r="S39" s="2" t="s">
        <v>124</v>
      </c>
      <c r="T39" s="2" t="s">
        <v>123</v>
      </c>
      <c r="U39" s="2" t="s">
        <v>122</v>
      </c>
      <c r="V39" s="2" t="s">
        <v>121</v>
      </c>
      <c r="W39" s="2" t="s">
        <v>120</v>
      </c>
      <c r="X39" s="2" t="s">
        <v>119</v>
      </c>
      <c r="Y39" s="2" t="s">
        <v>118</v>
      </c>
      <c r="Z39" s="2" t="s">
        <v>117</v>
      </c>
      <c r="AA39" s="2" t="s">
        <v>116</v>
      </c>
      <c r="AB39" s="2" t="s">
        <v>115</v>
      </c>
    </row>
    <row r="40" spans="1:28" x14ac:dyDescent="0.2">
      <c r="A40" t="s">
        <v>1</v>
      </c>
      <c r="B40">
        <f>RANK(B3,B3:B37,0)</f>
        <v>3</v>
      </c>
      <c r="C40">
        <f>RANK(C3,$C$3:$C$37,0)</f>
        <v>17</v>
      </c>
      <c r="D40">
        <f>RANK(D3,$D$3:$D37,0)</f>
        <v>19</v>
      </c>
      <c r="E40">
        <f>RANK(E3,$E$3:$E$37,0)</f>
        <v>12</v>
      </c>
      <c r="F40">
        <f>RANK(F3,$F$3:$F$37,0)</f>
        <v>15</v>
      </c>
      <c r="G40" t="s">
        <v>202</v>
      </c>
      <c r="H40">
        <f>RANK(H3,$H$3:$H$37,0)</f>
        <v>12</v>
      </c>
      <c r="I40">
        <f>RANK(I3,$I$3:$I$37,0)</f>
        <v>5</v>
      </c>
      <c r="J40">
        <f>RANK(J3,$J$3:$J$37,0)</f>
        <v>14</v>
      </c>
      <c r="K40">
        <f>RANK(K3,$K$3:$K$37,0)</f>
        <v>17</v>
      </c>
      <c r="L40">
        <f>RANK(L3,$L$3:$L$37,0)</f>
        <v>9</v>
      </c>
      <c r="M40">
        <f>RANK(M3,$M$3:$M$37,0)</f>
        <v>24</v>
      </c>
      <c r="N40">
        <f>RANK(N3,$N$3:$N$37,0)</f>
        <v>19</v>
      </c>
      <c r="O40">
        <f>RANK(O3,$O$3:$O$37,0)</f>
        <v>22</v>
      </c>
      <c r="P40">
        <f>RANK(P3,$P$3:$P$37,0)</f>
        <v>1</v>
      </c>
      <c r="Q40">
        <f>RANK(Q3,$Q$3:$Q$37,0)</f>
        <v>23</v>
      </c>
      <c r="R40">
        <f>RANK(R3,$R$3:$R$37,0)</f>
        <v>33</v>
      </c>
      <c r="S40">
        <f>RANK(S3,$S$3:$S$37,0)</f>
        <v>1</v>
      </c>
      <c r="T40">
        <f>RANK(T3,$T$3:$T$37,0)</f>
        <v>4</v>
      </c>
      <c r="U40">
        <f>RANK(U3,$U$3:$U$37,0)</f>
        <v>4</v>
      </c>
      <c r="V40">
        <f>RANK(V3,$V$3:$V$37,0)</f>
        <v>12</v>
      </c>
      <c r="W40">
        <f>RANK(W3,$W$3:$W$37,0)</f>
        <v>6</v>
      </c>
      <c r="X40">
        <f>RANK(X3,$X$3:$X$37,0)</f>
        <v>12</v>
      </c>
      <c r="Y40">
        <f>RANK(Y3,$Y$3:$Y$37,0)</f>
        <v>30</v>
      </c>
      <c r="Z40">
        <f>RANK(Z3,$Z$3:$Z$37,0)</f>
        <v>3</v>
      </c>
      <c r="AA40">
        <f>RANK(AA3,$AA$3:$AA$37,0)</f>
        <v>34</v>
      </c>
      <c r="AB40">
        <f>RANK(AB3,$AB$3:$AB$37,0)</f>
        <v>21</v>
      </c>
    </row>
    <row r="41" spans="1:28" x14ac:dyDescent="0.2">
      <c r="A41" t="s">
        <v>2</v>
      </c>
      <c r="B41">
        <f t="shared" ref="B41:Q74" si="0">RANK(B4,$B$3:$B$37,0)</f>
        <v>18</v>
      </c>
      <c r="C41">
        <f t="shared" ref="C41:C74" si="1">RANK(C4,$C$3:$C$37,0)</f>
        <v>12</v>
      </c>
      <c r="D41">
        <f>RANK(D4,$D$3:$D38,0)</f>
        <v>18</v>
      </c>
      <c r="E41">
        <f t="shared" ref="E41:E74" si="2">RANK(E4,$E$3:$E$37,0)</f>
        <v>13</v>
      </c>
      <c r="F41">
        <f t="shared" ref="F41:F74" si="3">RANK(F4,$F$3:$F$37,0)</f>
        <v>12</v>
      </c>
      <c r="G41">
        <f t="shared" ref="G41:G74" si="4">RANK(G4,$G$3:$G$37,0)</f>
        <v>15</v>
      </c>
      <c r="H41">
        <f t="shared" ref="H41:H74" si="5">RANK(H4,$H$3:$H$37,0)</f>
        <v>6</v>
      </c>
      <c r="I41">
        <f t="shared" ref="I41:I74" si="6">RANK(I4,$I$3:$I$37,0)</f>
        <v>8</v>
      </c>
      <c r="J41">
        <f t="shared" ref="J41:J74" si="7">RANK(J4,$J$3:$J$37,0)</f>
        <v>17</v>
      </c>
      <c r="K41">
        <f t="shared" ref="K41:K74" si="8">RANK(K4,$K$3:$K$37,0)</f>
        <v>20</v>
      </c>
      <c r="L41">
        <f t="shared" ref="L41:L74" si="9">RANK(L4,$L$3:$L$37,0)</f>
        <v>11</v>
      </c>
      <c r="M41">
        <f t="shared" ref="M41:M74" si="10">RANK(M4,$M$3:$M$37,0)</f>
        <v>9</v>
      </c>
      <c r="N41">
        <f t="shared" ref="N41:N74" si="11">RANK(N4,$N$3:$N$37,0)</f>
        <v>15</v>
      </c>
      <c r="O41">
        <f t="shared" ref="O41:O74" si="12">RANK(O4,$O$3:$O$37,0)</f>
        <v>13</v>
      </c>
      <c r="P41">
        <f t="shared" ref="P41:P74" si="13">RANK(P4,$P$3:$P$37,0)</f>
        <v>29</v>
      </c>
      <c r="Q41">
        <f t="shared" ref="Q41:Q74" si="14">RANK(Q4,$Q$3:$Q$37,0)</f>
        <v>4</v>
      </c>
      <c r="R41">
        <f t="shared" ref="R41:R74" si="15">RANK(R4,$R$3:$R$37,0)</f>
        <v>15</v>
      </c>
      <c r="S41">
        <f t="shared" ref="S41:S74" si="16">RANK(S4,$S$3:$S$37,0)</f>
        <v>24</v>
      </c>
      <c r="T41">
        <f t="shared" ref="T41:T74" si="17">RANK(T4,$T$3:$T$37,0)</f>
        <v>26</v>
      </c>
      <c r="U41">
        <f t="shared" ref="U41:U74" si="18">RANK(U4,$U$3:$U$37,0)</f>
        <v>17</v>
      </c>
      <c r="V41">
        <f t="shared" ref="V41:V74" si="19">RANK(V4,$V$3:$V$37,0)</f>
        <v>9</v>
      </c>
      <c r="W41">
        <f t="shared" ref="W41:W74" si="20">RANK(W4,$W$3:$W$37,0)</f>
        <v>3</v>
      </c>
      <c r="X41">
        <f t="shared" ref="X41:X74" si="21">RANK(X4,$X$3:$X$37,0)</f>
        <v>17</v>
      </c>
      <c r="Y41">
        <f t="shared" ref="Y41:Y74" si="22">RANK(Y4,$Y$3:$Y$37,0)</f>
        <v>4</v>
      </c>
      <c r="Z41">
        <f t="shared" ref="Z41:Z74" si="23">RANK(Z4,$Z$3:$Z$37,0)</f>
        <v>24</v>
      </c>
      <c r="AA41">
        <f t="shared" ref="AA41:AA74" si="24">RANK(AA4,$AA$3:$AA$37,0)</f>
        <v>11</v>
      </c>
      <c r="AB41">
        <f t="shared" ref="AB41:AB74" si="25">RANK(AB4,$AB$3:$AB$37,0)</f>
        <v>5</v>
      </c>
    </row>
    <row r="42" spans="1:28" x14ac:dyDescent="0.2">
      <c r="A42" t="s">
        <v>3</v>
      </c>
      <c r="B42">
        <f t="shared" si="0"/>
        <v>26</v>
      </c>
      <c r="C42">
        <f t="shared" si="1"/>
        <v>16</v>
      </c>
      <c r="D42">
        <f>RANK(D5,$D$3:$D39,0)</f>
        <v>17</v>
      </c>
      <c r="E42">
        <f t="shared" si="2"/>
        <v>21</v>
      </c>
      <c r="F42">
        <f t="shared" si="3"/>
        <v>18</v>
      </c>
      <c r="G42">
        <f t="shared" si="4"/>
        <v>16</v>
      </c>
      <c r="H42">
        <f t="shared" si="5"/>
        <v>25</v>
      </c>
      <c r="I42">
        <f t="shared" si="6"/>
        <v>13</v>
      </c>
      <c r="J42">
        <f t="shared" si="7"/>
        <v>27</v>
      </c>
      <c r="K42">
        <f t="shared" si="8"/>
        <v>19</v>
      </c>
      <c r="L42">
        <f t="shared" si="9"/>
        <v>12</v>
      </c>
      <c r="M42">
        <f t="shared" si="10"/>
        <v>7</v>
      </c>
      <c r="N42">
        <f t="shared" si="11"/>
        <v>23</v>
      </c>
      <c r="O42">
        <f t="shared" si="12"/>
        <v>18</v>
      </c>
      <c r="P42">
        <f t="shared" si="13"/>
        <v>20</v>
      </c>
      <c r="Q42">
        <f t="shared" si="14"/>
        <v>2</v>
      </c>
      <c r="R42">
        <f t="shared" si="15"/>
        <v>15</v>
      </c>
      <c r="S42">
        <f t="shared" si="16"/>
        <v>27</v>
      </c>
      <c r="T42">
        <f t="shared" si="17"/>
        <v>24</v>
      </c>
      <c r="U42">
        <f t="shared" si="18"/>
        <v>13</v>
      </c>
      <c r="V42">
        <f t="shared" si="19"/>
        <v>26</v>
      </c>
      <c r="W42">
        <f t="shared" si="20"/>
        <v>16</v>
      </c>
      <c r="X42">
        <f t="shared" si="21"/>
        <v>22</v>
      </c>
      <c r="Y42">
        <f t="shared" si="22"/>
        <v>14</v>
      </c>
      <c r="Z42">
        <f t="shared" si="23"/>
        <v>33</v>
      </c>
      <c r="AA42">
        <f t="shared" si="24"/>
        <v>16</v>
      </c>
      <c r="AB42">
        <f t="shared" si="25"/>
        <v>12</v>
      </c>
    </row>
    <row r="43" spans="1:28" x14ac:dyDescent="0.2">
      <c r="A43" t="s">
        <v>4</v>
      </c>
      <c r="B43">
        <f t="shared" si="0"/>
        <v>15</v>
      </c>
      <c r="C43">
        <f t="shared" si="1"/>
        <v>22</v>
      </c>
      <c r="D43">
        <f>RANK(D6,$D$3:$D40,0)</f>
        <v>17</v>
      </c>
      <c r="E43">
        <f t="shared" si="2"/>
        <v>20</v>
      </c>
      <c r="F43">
        <f t="shared" si="3"/>
        <v>13</v>
      </c>
      <c r="G43">
        <f t="shared" si="4"/>
        <v>26</v>
      </c>
      <c r="H43">
        <f t="shared" si="5"/>
        <v>9</v>
      </c>
      <c r="I43">
        <f t="shared" si="6"/>
        <v>2</v>
      </c>
      <c r="J43">
        <f t="shared" si="7"/>
        <v>12</v>
      </c>
      <c r="K43">
        <f t="shared" si="8"/>
        <v>16</v>
      </c>
      <c r="L43">
        <f t="shared" si="9"/>
        <v>15</v>
      </c>
      <c r="M43">
        <f t="shared" si="10"/>
        <v>20</v>
      </c>
      <c r="N43">
        <f t="shared" si="11"/>
        <v>10</v>
      </c>
      <c r="O43">
        <f t="shared" si="12"/>
        <v>33</v>
      </c>
      <c r="P43">
        <f t="shared" si="13"/>
        <v>7</v>
      </c>
      <c r="Q43">
        <f t="shared" si="14"/>
        <v>28</v>
      </c>
      <c r="R43">
        <f t="shared" si="15"/>
        <v>32</v>
      </c>
      <c r="S43">
        <f t="shared" si="16"/>
        <v>3</v>
      </c>
      <c r="T43">
        <f t="shared" si="17"/>
        <v>33</v>
      </c>
      <c r="U43">
        <f t="shared" si="18"/>
        <v>14</v>
      </c>
      <c r="V43">
        <f t="shared" si="19"/>
        <v>18</v>
      </c>
      <c r="W43">
        <f t="shared" si="20"/>
        <v>8</v>
      </c>
      <c r="X43">
        <f t="shared" si="21"/>
        <v>8</v>
      </c>
      <c r="Y43">
        <f t="shared" si="22"/>
        <v>21</v>
      </c>
      <c r="Z43">
        <f t="shared" si="23"/>
        <v>2</v>
      </c>
      <c r="AA43">
        <f t="shared" si="24"/>
        <v>33</v>
      </c>
      <c r="AB43">
        <f t="shared" si="25"/>
        <v>17</v>
      </c>
    </row>
    <row r="44" spans="1:28" x14ac:dyDescent="0.2">
      <c r="A44" t="s">
        <v>5</v>
      </c>
      <c r="B44">
        <f t="shared" si="0"/>
        <v>30</v>
      </c>
      <c r="C44">
        <f t="shared" si="1"/>
        <v>33</v>
      </c>
      <c r="D44">
        <f>RANK(D7,$D$3:$D41,0)</f>
        <v>26</v>
      </c>
      <c r="E44">
        <f t="shared" si="2"/>
        <v>19</v>
      </c>
      <c r="F44">
        <f t="shared" si="3"/>
        <v>23</v>
      </c>
      <c r="G44">
        <f t="shared" si="4"/>
        <v>29</v>
      </c>
      <c r="H44">
        <f t="shared" si="5"/>
        <v>34</v>
      </c>
      <c r="I44">
        <f t="shared" si="6"/>
        <v>32</v>
      </c>
      <c r="J44">
        <f t="shared" si="7"/>
        <v>23</v>
      </c>
      <c r="K44">
        <f t="shared" si="8"/>
        <v>28</v>
      </c>
      <c r="L44">
        <f t="shared" si="9"/>
        <v>29</v>
      </c>
      <c r="M44">
        <f t="shared" si="10"/>
        <v>33</v>
      </c>
      <c r="N44">
        <f t="shared" si="11"/>
        <v>34</v>
      </c>
      <c r="O44">
        <f t="shared" si="12"/>
        <v>32</v>
      </c>
      <c r="P44">
        <f t="shared" si="13"/>
        <v>33</v>
      </c>
      <c r="Q44">
        <f t="shared" si="14"/>
        <v>9</v>
      </c>
      <c r="R44">
        <f t="shared" si="15"/>
        <v>31</v>
      </c>
      <c r="S44">
        <f t="shared" si="16"/>
        <v>17</v>
      </c>
      <c r="T44">
        <f t="shared" si="17"/>
        <v>28</v>
      </c>
      <c r="U44">
        <f t="shared" si="18"/>
        <v>31</v>
      </c>
      <c r="V44">
        <f t="shared" si="19"/>
        <v>30</v>
      </c>
      <c r="W44">
        <f t="shared" si="20"/>
        <v>32</v>
      </c>
      <c r="X44">
        <f t="shared" si="21"/>
        <v>19</v>
      </c>
      <c r="Y44">
        <f t="shared" si="22"/>
        <v>35</v>
      </c>
      <c r="Z44">
        <f t="shared" si="23"/>
        <v>10</v>
      </c>
      <c r="AA44">
        <f t="shared" si="24"/>
        <v>26</v>
      </c>
      <c r="AB44">
        <f t="shared" si="25"/>
        <v>15</v>
      </c>
    </row>
    <row r="45" spans="1:28" x14ac:dyDescent="0.2">
      <c r="A45" t="s">
        <v>6</v>
      </c>
      <c r="B45">
        <f t="shared" si="0"/>
        <v>34</v>
      </c>
      <c r="C45">
        <f t="shared" si="1"/>
        <v>11</v>
      </c>
      <c r="D45">
        <f>RANK(D8,$D$3:$D42,0)</f>
        <v>26</v>
      </c>
      <c r="E45">
        <f t="shared" si="2"/>
        <v>25</v>
      </c>
      <c r="F45">
        <f t="shared" si="3"/>
        <v>24</v>
      </c>
      <c r="G45">
        <f t="shared" si="4"/>
        <v>10</v>
      </c>
      <c r="H45">
        <f t="shared" si="5"/>
        <v>30</v>
      </c>
      <c r="I45">
        <f t="shared" si="6"/>
        <v>22</v>
      </c>
      <c r="J45">
        <f t="shared" si="7"/>
        <v>25</v>
      </c>
      <c r="K45">
        <f t="shared" si="8"/>
        <v>25</v>
      </c>
      <c r="L45">
        <f t="shared" si="9"/>
        <v>30</v>
      </c>
      <c r="M45">
        <f t="shared" si="10"/>
        <v>4</v>
      </c>
      <c r="N45">
        <f t="shared" si="11"/>
        <v>17</v>
      </c>
      <c r="O45">
        <f t="shared" si="12"/>
        <v>15</v>
      </c>
      <c r="P45">
        <f t="shared" si="13"/>
        <v>25</v>
      </c>
      <c r="Q45">
        <f t="shared" si="14"/>
        <v>33</v>
      </c>
      <c r="R45">
        <f t="shared" si="15"/>
        <v>15</v>
      </c>
      <c r="S45">
        <f t="shared" si="16"/>
        <v>14</v>
      </c>
      <c r="T45">
        <f t="shared" si="17"/>
        <v>6</v>
      </c>
      <c r="U45">
        <f t="shared" si="18"/>
        <v>8</v>
      </c>
      <c r="V45">
        <f t="shared" si="19"/>
        <v>25</v>
      </c>
      <c r="W45">
        <f t="shared" si="20"/>
        <v>22</v>
      </c>
      <c r="X45">
        <f t="shared" si="21"/>
        <v>21</v>
      </c>
      <c r="Y45">
        <f t="shared" si="22"/>
        <v>31</v>
      </c>
      <c r="Z45">
        <f t="shared" si="23"/>
        <v>22</v>
      </c>
      <c r="AA45">
        <f t="shared" si="24"/>
        <v>24</v>
      </c>
      <c r="AB45">
        <f t="shared" si="25"/>
        <v>16</v>
      </c>
    </row>
    <row r="46" spans="1:28" x14ac:dyDescent="0.2">
      <c r="A46" t="s">
        <v>7</v>
      </c>
      <c r="B46">
        <f t="shared" si="0"/>
        <v>2</v>
      </c>
      <c r="C46">
        <f t="shared" si="1"/>
        <v>5</v>
      </c>
      <c r="D46">
        <f>RANK(D9,$D$3:$D43,0)</f>
        <v>14</v>
      </c>
      <c r="E46">
        <f t="shared" si="2"/>
        <v>3</v>
      </c>
      <c r="F46">
        <f t="shared" si="3"/>
        <v>14</v>
      </c>
      <c r="G46">
        <f t="shared" si="4"/>
        <v>21</v>
      </c>
      <c r="H46">
        <f t="shared" si="5"/>
        <v>5</v>
      </c>
      <c r="I46">
        <f t="shared" si="6"/>
        <v>18</v>
      </c>
      <c r="J46">
        <f t="shared" si="7"/>
        <v>3</v>
      </c>
      <c r="K46">
        <f t="shared" si="8"/>
        <v>2</v>
      </c>
      <c r="L46">
        <f t="shared" si="9"/>
        <v>3</v>
      </c>
      <c r="M46">
        <f t="shared" si="10"/>
        <v>6</v>
      </c>
      <c r="N46">
        <f t="shared" si="11"/>
        <v>9</v>
      </c>
      <c r="O46">
        <f t="shared" si="12"/>
        <v>12</v>
      </c>
      <c r="P46">
        <f t="shared" si="13"/>
        <v>2</v>
      </c>
      <c r="Q46">
        <f t="shared" si="14"/>
        <v>7</v>
      </c>
      <c r="R46">
        <f t="shared" si="15"/>
        <v>24</v>
      </c>
      <c r="S46">
        <f t="shared" si="16"/>
        <v>6</v>
      </c>
      <c r="T46">
        <f t="shared" si="17"/>
        <v>14</v>
      </c>
      <c r="U46">
        <f t="shared" si="18"/>
        <v>18</v>
      </c>
      <c r="V46">
        <f t="shared" si="19"/>
        <v>27</v>
      </c>
      <c r="W46">
        <f t="shared" si="20"/>
        <v>9</v>
      </c>
      <c r="X46">
        <f t="shared" si="21"/>
        <v>2</v>
      </c>
      <c r="Y46">
        <f t="shared" si="22"/>
        <v>10</v>
      </c>
      <c r="Z46">
        <f t="shared" si="23"/>
        <v>27</v>
      </c>
      <c r="AA46">
        <f t="shared" si="24"/>
        <v>12</v>
      </c>
      <c r="AB46">
        <f t="shared" si="25"/>
        <v>7</v>
      </c>
    </row>
    <row r="47" spans="1:28" x14ac:dyDescent="0.2">
      <c r="A47" t="s">
        <v>8</v>
      </c>
      <c r="B47">
        <f t="shared" si="0"/>
        <v>22</v>
      </c>
      <c r="C47">
        <f t="shared" si="1"/>
        <v>13</v>
      </c>
      <c r="D47">
        <f>RANK(D10,$D$3:$D44,0)</f>
        <v>25</v>
      </c>
      <c r="E47">
        <f t="shared" si="2"/>
        <v>9</v>
      </c>
      <c r="F47">
        <f t="shared" si="3"/>
        <v>20</v>
      </c>
      <c r="G47">
        <f t="shared" si="4"/>
        <v>25</v>
      </c>
      <c r="H47">
        <f t="shared" si="5"/>
        <v>17</v>
      </c>
      <c r="I47">
        <f t="shared" si="6"/>
        <v>31</v>
      </c>
      <c r="J47">
        <f t="shared" si="7"/>
        <v>21</v>
      </c>
      <c r="K47">
        <f t="shared" si="8"/>
        <v>15</v>
      </c>
      <c r="L47">
        <f t="shared" si="9"/>
        <v>7</v>
      </c>
      <c r="M47">
        <f t="shared" si="10"/>
        <v>21</v>
      </c>
      <c r="N47">
        <f t="shared" si="11"/>
        <v>25</v>
      </c>
      <c r="O47">
        <f t="shared" si="12"/>
        <v>4</v>
      </c>
      <c r="P47">
        <f t="shared" si="13"/>
        <v>27</v>
      </c>
      <c r="Q47">
        <f t="shared" si="14"/>
        <v>26</v>
      </c>
      <c r="R47">
        <f t="shared" si="15"/>
        <v>5</v>
      </c>
      <c r="S47">
        <f t="shared" si="16"/>
        <v>16</v>
      </c>
      <c r="T47">
        <f t="shared" si="17"/>
        <v>31</v>
      </c>
      <c r="U47">
        <f t="shared" si="18"/>
        <v>31</v>
      </c>
      <c r="V47">
        <f t="shared" si="19"/>
        <v>16</v>
      </c>
      <c r="W47">
        <f t="shared" si="20"/>
        <v>27</v>
      </c>
      <c r="X47">
        <f t="shared" si="21"/>
        <v>30</v>
      </c>
      <c r="Y47">
        <f t="shared" si="22"/>
        <v>24</v>
      </c>
      <c r="Z47">
        <f t="shared" si="23"/>
        <v>7</v>
      </c>
      <c r="AA47">
        <f t="shared" si="24"/>
        <v>29</v>
      </c>
      <c r="AB47">
        <f t="shared" si="25"/>
        <v>11</v>
      </c>
    </row>
    <row r="48" spans="1:28" x14ac:dyDescent="0.2">
      <c r="A48" t="s">
        <v>9</v>
      </c>
      <c r="B48">
        <f t="shared" si="0"/>
        <v>7</v>
      </c>
      <c r="C48">
        <f t="shared" si="1"/>
        <v>10</v>
      </c>
      <c r="D48">
        <f>RANK(D11,$D$3:$D45,0)</f>
        <v>13</v>
      </c>
      <c r="E48">
        <f t="shared" si="2"/>
        <v>11</v>
      </c>
      <c r="F48">
        <f t="shared" si="3"/>
        <v>19</v>
      </c>
      <c r="G48">
        <f t="shared" si="4"/>
        <v>12</v>
      </c>
      <c r="H48">
        <f t="shared" si="5"/>
        <v>3</v>
      </c>
      <c r="I48">
        <f t="shared" si="6"/>
        <v>24</v>
      </c>
      <c r="J48">
        <f t="shared" si="7"/>
        <v>10</v>
      </c>
      <c r="K48">
        <f t="shared" si="8"/>
        <v>6</v>
      </c>
      <c r="L48">
        <f t="shared" si="9"/>
        <v>4</v>
      </c>
      <c r="M48">
        <f t="shared" si="10"/>
        <v>5</v>
      </c>
      <c r="N48">
        <f t="shared" si="11"/>
        <v>18</v>
      </c>
      <c r="O48">
        <f t="shared" si="12"/>
        <v>7</v>
      </c>
      <c r="P48">
        <f t="shared" si="13"/>
        <v>16</v>
      </c>
      <c r="Q48">
        <f t="shared" si="14"/>
        <v>11</v>
      </c>
      <c r="R48">
        <f t="shared" si="15"/>
        <v>21</v>
      </c>
      <c r="S48">
        <f t="shared" si="16"/>
        <v>2</v>
      </c>
      <c r="T48">
        <f t="shared" si="17"/>
        <v>32</v>
      </c>
      <c r="U48">
        <f t="shared" si="18"/>
        <v>26</v>
      </c>
      <c r="V48">
        <f t="shared" si="19"/>
        <v>31</v>
      </c>
      <c r="W48">
        <f t="shared" si="20"/>
        <v>17</v>
      </c>
      <c r="X48">
        <f t="shared" si="21"/>
        <v>7</v>
      </c>
      <c r="Y48">
        <f t="shared" si="22"/>
        <v>9</v>
      </c>
      <c r="Z48">
        <f t="shared" si="23"/>
        <v>1</v>
      </c>
      <c r="AA48">
        <f t="shared" si="24"/>
        <v>5</v>
      </c>
      <c r="AB48">
        <f t="shared" si="25"/>
        <v>8</v>
      </c>
    </row>
    <row r="49" spans="1:28" x14ac:dyDescent="0.2">
      <c r="A49" t="s">
        <v>10</v>
      </c>
      <c r="B49">
        <f t="shared" si="0"/>
        <v>14</v>
      </c>
      <c r="C49">
        <f t="shared" si="1"/>
        <v>21</v>
      </c>
      <c r="D49">
        <f>RANK(D12,$D$3:$D46,0)</f>
        <v>28</v>
      </c>
      <c r="E49">
        <f t="shared" si="2"/>
        <v>17</v>
      </c>
      <c r="F49">
        <f t="shared" si="3"/>
        <v>7</v>
      </c>
      <c r="G49">
        <f t="shared" si="4"/>
        <v>11</v>
      </c>
      <c r="H49">
        <f t="shared" si="5"/>
        <v>24</v>
      </c>
      <c r="I49">
        <f t="shared" si="6"/>
        <v>11</v>
      </c>
      <c r="J49">
        <f t="shared" si="7"/>
        <v>16</v>
      </c>
      <c r="K49">
        <f t="shared" si="8"/>
        <v>14</v>
      </c>
      <c r="L49">
        <f t="shared" si="9"/>
        <v>8</v>
      </c>
      <c r="M49">
        <f t="shared" si="10"/>
        <v>15</v>
      </c>
      <c r="N49">
        <f t="shared" si="11"/>
        <v>22</v>
      </c>
      <c r="O49">
        <f t="shared" si="12"/>
        <v>24</v>
      </c>
      <c r="P49">
        <f t="shared" si="13"/>
        <v>21</v>
      </c>
      <c r="Q49">
        <f t="shared" si="14"/>
        <v>22</v>
      </c>
      <c r="R49">
        <f t="shared" si="15"/>
        <v>9</v>
      </c>
      <c r="S49">
        <f t="shared" si="16"/>
        <v>12</v>
      </c>
      <c r="T49">
        <f t="shared" si="17"/>
        <v>10</v>
      </c>
      <c r="U49">
        <f t="shared" si="18"/>
        <v>7</v>
      </c>
      <c r="V49">
        <f t="shared" si="19"/>
        <v>4</v>
      </c>
      <c r="W49">
        <f t="shared" si="20"/>
        <v>12</v>
      </c>
      <c r="X49">
        <f t="shared" si="21"/>
        <v>26</v>
      </c>
      <c r="Y49">
        <f t="shared" si="22"/>
        <v>8</v>
      </c>
      <c r="Z49">
        <f t="shared" si="23"/>
        <v>16</v>
      </c>
      <c r="AA49">
        <f t="shared" si="24"/>
        <v>2</v>
      </c>
      <c r="AB49">
        <f t="shared" si="25"/>
        <v>29</v>
      </c>
    </row>
    <row r="50" spans="1:28" x14ac:dyDescent="0.2">
      <c r="A50" t="s">
        <v>11</v>
      </c>
      <c r="B50">
        <f t="shared" si="0"/>
        <v>13</v>
      </c>
      <c r="C50">
        <f t="shared" si="1"/>
        <v>20</v>
      </c>
      <c r="D50">
        <f>RANK(D13,$D$3:$D47,0)</f>
        <v>19</v>
      </c>
      <c r="E50">
        <f t="shared" si="2"/>
        <v>8</v>
      </c>
      <c r="F50">
        <f t="shared" si="3"/>
        <v>11</v>
      </c>
      <c r="G50">
        <f t="shared" si="4"/>
        <v>4</v>
      </c>
      <c r="H50">
        <f t="shared" si="5"/>
        <v>20</v>
      </c>
      <c r="I50">
        <f t="shared" si="6"/>
        <v>6</v>
      </c>
      <c r="J50">
        <f t="shared" si="7"/>
        <v>11</v>
      </c>
      <c r="K50">
        <f t="shared" si="8"/>
        <v>13</v>
      </c>
      <c r="L50">
        <f t="shared" si="9"/>
        <v>24</v>
      </c>
      <c r="M50">
        <f t="shared" si="10"/>
        <v>14</v>
      </c>
      <c r="N50">
        <f t="shared" si="11"/>
        <v>11</v>
      </c>
      <c r="O50">
        <f t="shared" si="12"/>
        <v>27</v>
      </c>
      <c r="P50">
        <f t="shared" si="13"/>
        <v>11</v>
      </c>
      <c r="Q50">
        <f t="shared" si="14"/>
        <v>15</v>
      </c>
      <c r="R50">
        <f t="shared" si="15"/>
        <v>9</v>
      </c>
      <c r="S50">
        <f t="shared" si="16"/>
        <v>25</v>
      </c>
      <c r="T50">
        <f t="shared" si="17"/>
        <v>19</v>
      </c>
      <c r="U50">
        <f t="shared" si="18"/>
        <v>9</v>
      </c>
      <c r="V50">
        <f t="shared" si="19"/>
        <v>15</v>
      </c>
      <c r="W50">
        <f t="shared" si="20"/>
        <v>10</v>
      </c>
      <c r="X50">
        <f t="shared" si="21"/>
        <v>14</v>
      </c>
      <c r="Y50">
        <f t="shared" si="22"/>
        <v>16</v>
      </c>
      <c r="Z50">
        <f t="shared" si="23"/>
        <v>23</v>
      </c>
      <c r="AA50">
        <f t="shared" si="24"/>
        <v>7</v>
      </c>
      <c r="AB50">
        <f t="shared" si="25"/>
        <v>14</v>
      </c>
    </row>
    <row r="51" spans="1:28" x14ac:dyDescent="0.2">
      <c r="A51" t="s">
        <v>12</v>
      </c>
      <c r="B51">
        <f t="shared" si="0"/>
        <v>31</v>
      </c>
      <c r="C51">
        <f t="shared" si="1"/>
        <v>30</v>
      </c>
      <c r="D51">
        <f>RANK(D14,$D$3:$D48,0)</f>
        <v>44</v>
      </c>
      <c r="E51">
        <f t="shared" si="2"/>
        <v>29</v>
      </c>
      <c r="F51">
        <f t="shared" si="3"/>
        <v>32</v>
      </c>
      <c r="G51">
        <f t="shared" si="4"/>
        <v>9</v>
      </c>
      <c r="H51">
        <f t="shared" si="5"/>
        <v>23</v>
      </c>
      <c r="I51">
        <f t="shared" si="6"/>
        <v>19</v>
      </c>
      <c r="J51">
        <f t="shared" si="7"/>
        <v>31</v>
      </c>
      <c r="K51">
        <f t="shared" si="8"/>
        <v>31</v>
      </c>
      <c r="L51">
        <f t="shared" si="9"/>
        <v>35</v>
      </c>
      <c r="M51">
        <f t="shared" si="10"/>
        <v>25</v>
      </c>
      <c r="N51">
        <f t="shared" si="11"/>
        <v>35</v>
      </c>
      <c r="O51">
        <f t="shared" si="12"/>
        <v>8</v>
      </c>
      <c r="P51">
        <f t="shared" si="13"/>
        <v>32</v>
      </c>
      <c r="Q51">
        <f t="shared" si="14"/>
        <v>34</v>
      </c>
      <c r="R51">
        <f t="shared" si="15"/>
        <v>24</v>
      </c>
      <c r="S51">
        <f t="shared" si="16"/>
        <v>19</v>
      </c>
      <c r="T51">
        <f t="shared" si="17"/>
        <v>2</v>
      </c>
      <c r="U51">
        <f t="shared" si="18"/>
        <v>26</v>
      </c>
      <c r="V51">
        <f t="shared" si="19"/>
        <v>3</v>
      </c>
      <c r="W51">
        <f t="shared" si="20"/>
        <v>33</v>
      </c>
      <c r="X51">
        <f t="shared" si="21"/>
        <v>27</v>
      </c>
      <c r="Y51">
        <f t="shared" si="22"/>
        <v>11</v>
      </c>
      <c r="Z51">
        <f t="shared" si="23"/>
        <v>20</v>
      </c>
      <c r="AA51">
        <f t="shared" si="24"/>
        <v>15</v>
      </c>
      <c r="AB51">
        <f t="shared" si="25"/>
        <v>32</v>
      </c>
    </row>
    <row r="52" spans="1:28" x14ac:dyDescent="0.2">
      <c r="A52" t="s">
        <v>13</v>
      </c>
      <c r="B52">
        <f t="shared" si="0"/>
        <v>32</v>
      </c>
      <c r="C52">
        <f t="shared" si="1"/>
        <v>25</v>
      </c>
      <c r="D52">
        <f>RANK(D15,$D$3:$D49,0)</f>
        <v>39</v>
      </c>
      <c r="E52">
        <f t="shared" si="2"/>
        <v>28</v>
      </c>
      <c r="F52">
        <f t="shared" si="3"/>
        <v>25</v>
      </c>
      <c r="G52">
        <f t="shared" si="4"/>
        <v>23</v>
      </c>
      <c r="H52">
        <f t="shared" si="5"/>
        <v>26</v>
      </c>
      <c r="I52">
        <f t="shared" si="6"/>
        <v>28</v>
      </c>
      <c r="J52">
        <f t="shared" si="7"/>
        <v>32</v>
      </c>
      <c r="K52">
        <f t="shared" si="8"/>
        <v>32</v>
      </c>
      <c r="L52">
        <f t="shared" si="9"/>
        <v>18</v>
      </c>
      <c r="M52">
        <f t="shared" si="10"/>
        <v>12</v>
      </c>
      <c r="N52">
        <f t="shared" si="11"/>
        <v>26</v>
      </c>
      <c r="O52">
        <f t="shared" si="12"/>
        <v>20</v>
      </c>
      <c r="P52">
        <f t="shared" si="13"/>
        <v>26</v>
      </c>
      <c r="Q52">
        <f t="shared" si="14"/>
        <v>12</v>
      </c>
      <c r="R52">
        <f t="shared" si="15"/>
        <v>15</v>
      </c>
      <c r="S52">
        <f t="shared" si="16"/>
        <v>7</v>
      </c>
      <c r="T52">
        <f t="shared" si="17"/>
        <v>11</v>
      </c>
      <c r="U52">
        <f t="shared" si="18"/>
        <v>28</v>
      </c>
      <c r="V52">
        <f t="shared" si="19"/>
        <v>22</v>
      </c>
      <c r="W52">
        <f t="shared" si="20"/>
        <v>31</v>
      </c>
      <c r="X52">
        <f t="shared" si="21"/>
        <v>34</v>
      </c>
      <c r="Y52">
        <f t="shared" si="22"/>
        <v>19</v>
      </c>
      <c r="Z52">
        <f t="shared" si="23"/>
        <v>11</v>
      </c>
      <c r="AA52">
        <f t="shared" si="24"/>
        <v>17</v>
      </c>
      <c r="AB52">
        <f t="shared" si="25"/>
        <v>22</v>
      </c>
    </row>
    <row r="53" spans="1:28" x14ac:dyDescent="0.2">
      <c r="A53" t="s">
        <v>14</v>
      </c>
      <c r="B53">
        <f t="shared" si="0"/>
        <v>33</v>
      </c>
      <c r="C53">
        <f t="shared" si="1"/>
        <v>3</v>
      </c>
      <c r="D53">
        <f>RANK(D16,$D$3:$D50,0)</f>
        <v>20</v>
      </c>
      <c r="E53">
        <f t="shared" si="2"/>
        <v>2</v>
      </c>
      <c r="F53">
        <f t="shared" si="3"/>
        <v>16</v>
      </c>
      <c r="G53">
        <f t="shared" si="4"/>
        <v>24</v>
      </c>
      <c r="H53">
        <f t="shared" si="5"/>
        <v>21</v>
      </c>
      <c r="I53">
        <f t="shared" si="6"/>
        <v>15</v>
      </c>
      <c r="J53">
        <f t="shared" si="7"/>
        <v>6</v>
      </c>
      <c r="K53">
        <f t="shared" si="8"/>
        <v>1</v>
      </c>
      <c r="L53">
        <f t="shared" si="9"/>
        <v>10</v>
      </c>
      <c r="M53">
        <f t="shared" si="10"/>
        <v>1</v>
      </c>
      <c r="N53">
        <f t="shared" si="11"/>
        <v>5</v>
      </c>
      <c r="O53">
        <f t="shared" si="12"/>
        <v>2</v>
      </c>
      <c r="P53">
        <f t="shared" si="13"/>
        <v>6</v>
      </c>
      <c r="Q53">
        <f t="shared" si="14"/>
        <v>5</v>
      </c>
      <c r="R53">
        <f t="shared" si="15"/>
        <v>11</v>
      </c>
      <c r="S53">
        <f t="shared" si="16"/>
        <v>33</v>
      </c>
      <c r="T53">
        <f t="shared" si="17"/>
        <v>30</v>
      </c>
      <c r="U53">
        <f t="shared" si="18"/>
        <v>31</v>
      </c>
      <c r="V53">
        <f t="shared" si="19"/>
        <v>5</v>
      </c>
      <c r="W53">
        <f t="shared" si="20"/>
        <v>13</v>
      </c>
      <c r="X53">
        <f t="shared" si="21"/>
        <v>5</v>
      </c>
      <c r="Y53">
        <f t="shared" si="22"/>
        <v>13</v>
      </c>
      <c r="Z53" t="s">
        <v>202</v>
      </c>
      <c r="AA53">
        <f t="shared" si="24"/>
        <v>30</v>
      </c>
      <c r="AB53">
        <f t="shared" si="25"/>
        <v>4</v>
      </c>
    </row>
    <row r="54" spans="1:28" x14ac:dyDescent="0.2">
      <c r="A54" t="s">
        <v>15</v>
      </c>
      <c r="B54">
        <f t="shared" si="0"/>
        <v>21</v>
      </c>
      <c r="C54">
        <f t="shared" si="1"/>
        <v>31</v>
      </c>
      <c r="D54">
        <f>RANK(D17,$D$3:$D51,0)</f>
        <v>24</v>
      </c>
      <c r="E54">
        <f t="shared" si="2"/>
        <v>7</v>
      </c>
      <c r="F54">
        <f t="shared" si="3"/>
        <v>8</v>
      </c>
      <c r="G54">
        <f t="shared" si="4"/>
        <v>30</v>
      </c>
      <c r="H54">
        <f t="shared" si="5"/>
        <v>32</v>
      </c>
      <c r="I54">
        <f t="shared" si="6"/>
        <v>25</v>
      </c>
      <c r="J54">
        <f t="shared" si="7"/>
        <v>5</v>
      </c>
      <c r="K54">
        <f t="shared" si="8"/>
        <v>3</v>
      </c>
      <c r="L54">
        <f t="shared" si="9"/>
        <v>22</v>
      </c>
      <c r="M54">
        <f t="shared" si="10"/>
        <v>18</v>
      </c>
      <c r="N54">
        <f t="shared" si="11"/>
        <v>2</v>
      </c>
      <c r="O54">
        <f t="shared" si="12"/>
        <v>14</v>
      </c>
      <c r="P54">
        <f t="shared" si="13"/>
        <v>9</v>
      </c>
      <c r="Q54">
        <f t="shared" si="14"/>
        <v>24</v>
      </c>
      <c r="R54">
        <f t="shared" si="15"/>
        <v>3</v>
      </c>
      <c r="S54">
        <f t="shared" si="16"/>
        <v>21</v>
      </c>
      <c r="T54">
        <f t="shared" si="17"/>
        <v>13</v>
      </c>
      <c r="U54">
        <f t="shared" si="18"/>
        <v>16</v>
      </c>
      <c r="V54">
        <f t="shared" si="19"/>
        <v>17</v>
      </c>
      <c r="W54">
        <f t="shared" si="20"/>
        <v>14</v>
      </c>
      <c r="X54">
        <f t="shared" si="21"/>
        <v>14</v>
      </c>
      <c r="Y54">
        <f t="shared" si="22"/>
        <v>23</v>
      </c>
      <c r="Z54">
        <f t="shared" si="23"/>
        <v>14</v>
      </c>
      <c r="AA54">
        <f t="shared" si="24"/>
        <v>25</v>
      </c>
      <c r="AB54">
        <f t="shared" si="25"/>
        <v>24</v>
      </c>
    </row>
    <row r="55" spans="1:28" x14ac:dyDescent="0.2">
      <c r="A55" t="s">
        <v>16</v>
      </c>
      <c r="B55">
        <f t="shared" si="0"/>
        <v>25</v>
      </c>
      <c r="C55">
        <f t="shared" si="1"/>
        <v>23</v>
      </c>
      <c r="D55">
        <f>RANK(D18,$D$3:$D52,0)</f>
        <v>14</v>
      </c>
      <c r="E55">
        <f t="shared" si="2"/>
        <v>23</v>
      </c>
      <c r="F55">
        <f t="shared" si="3"/>
        <v>2</v>
      </c>
      <c r="G55">
        <f t="shared" si="4"/>
        <v>5</v>
      </c>
      <c r="H55">
        <f t="shared" si="5"/>
        <v>2</v>
      </c>
      <c r="I55">
        <f t="shared" si="6"/>
        <v>29</v>
      </c>
      <c r="J55">
        <f t="shared" si="7"/>
        <v>13</v>
      </c>
      <c r="K55">
        <f t="shared" si="8"/>
        <v>34</v>
      </c>
      <c r="L55">
        <f t="shared" si="9"/>
        <v>34</v>
      </c>
      <c r="M55">
        <f t="shared" si="10"/>
        <v>27</v>
      </c>
      <c r="N55">
        <f t="shared" si="11"/>
        <v>12</v>
      </c>
      <c r="O55">
        <f t="shared" si="12"/>
        <v>16</v>
      </c>
      <c r="P55">
        <f t="shared" si="13"/>
        <v>13</v>
      </c>
      <c r="Q55">
        <f t="shared" si="14"/>
        <v>3</v>
      </c>
      <c r="R55">
        <f t="shared" si="15"/>
        <v>29</v>
      </c>
      <c r="S55">
        <f t="shared" si="16"/>
        <v>34</v>
      </c>
      <c r="T55">
        <f t="shared" si="17"/>
        <v>21</v>
      </c>
      <c r="U55">
        <f t="shared" si="18"/>
        <v>22</v>
      </c>
      <c r="V55">
        <f t="shared" si="19"/>
        <v>32</v>
      </c>
      <c r="W55">
        <f t="shared" si="20"/>
        <v>24</v>
      </c>
      <c r="X55">
        <f t="shared" si="21"/>
        <v>1</v>
      </c>
      <c r="Y55">
        <f t="shared" si="22"/>
        <v>18</v>
      </c>
      <c r="Z55">
        <f t="shared" si="23"/>
        <v>29</v>
      </c>
      <c r="AA55">
        <f t="shared" si="24"/>
        <v>31</v>
      </c>
      <c r="AB55">
        <f t="shared" si="25"/>
        <v>34</v>
      </c>
    </row>
    <row r="56" spans="1:28" x14ac:dyDescent="0.2">
      <c r="A56" t="s">
        <v>17</v>
      </c>
      <c r="B56">
        <f t="shared" si="0"/>
        <v>17</v>
      </c>
      <c r="C56">
        <f t="shared" si="1"/>
        <v>27</v>
      </c>
      <c r="D56">
        <f>RANK(D19,$D$3:$D53,0)</f>
        <v>45</v>
      </c>
      <c r="E56">
        <f t="shared" si="2"/>
        <v>15</v>
      </c>
      <c r="F56">
        <f t="shared" si="3"/>
        <v>31</v>
      </c>
      <c r="G56">
        <f t="shared" si="4"/>
        <v>22</v>
      </c>
      <c r="H56">
        <f t="shared" si="5"/>
        <v>28</v>
      </c>
      <c r="I56">
        <f t="shared" si="6"/>
        <v>27</v>
      </c>
      <c r="J56">
        <f t="shared" si="7"/>
        <v>22</v>
      </c>
      <c r="K56">
        <f t="shared" si="8"/>
        <v>29</v>
      </c>
      <c r="L56">
        <f t="shared" si="9"/>
        <v>26</v>
      </c>
      <c r="M56">
        <f t="shared" si="10"/>
        <v>22</v>
      </c>
      <c r="N56">
        <f t="shared" si="11"/>
        <v>32</v>
      </c>
      <c r="O56">
        <f t="shared" si="12"/>
        <v>17</v>
      </c>
      <c r="P56">
        <f t="shared" si="13"/>
        <v>19</v>
      </c>
      <c r="Q56">
        <f t="shared" si="14"/>
        <v>20</v>
      </c>
      <c r="R56">
        <f t="shared" si="15"/>
        <v>21</v>
      </c>
      <c r="S56">
        <f t="shared" si="16"/>
        <v>22</v>
      </c>
      <c r="T56">
        <f t="shared" si="17"/>
        <v>8</v>
      </c>
      <c r="U56">
        <f t="shared" si="18"/>
        <v>5</v>
      </c>
      <c r="V56">
        <f t="shared" si="19"/>
        <v>7</v>
      </c>
      <c r="W56">
        <f t="shared" si="20"/>
        <v>23</v>
      </c>
      <c r="X56">
        <f t="shared" si="21"/>
        <v>23</v>
      </c>
      <c r="Y56">
        <f t="shared" si="22"/>
        <v>2</v>
      </c>
      <c r="Z56">
        <f t="shared" si="23"/>
        <v>21</v>
      </c>
      <c r="AA56">
        <f t="shared" si="24"/>
        <v>6</v>
      </c>
      <c r="AB56">
        <f t="shared" si="25"/>
        <v>23</v>
      </c>
    </row>
    <row r="57" spans="1:28" x14ac:dyDescent="0.2">
      <c r="A57" t="s">
        <v>18</v>
      </c>
      <c r="B57">
        <f t="shared" si="0"/>
        <v>4</v>
      </c>
      <c r="C57">
        <f t="shared" si="1"/>
        <v>15</v>
      </c>
      <c r="D57">
        <f>RANK(D20,$D$3:$D54,0)</f>
        <v>20</v>
      </c>
      <c r="E57">
        <f t="shared" si="2"/>
        <v>31</v>
      </c>
      <c r="F57">
        <f t="shared" si="3"/>
        <v>4</v>
      </c>
      <c r="G57">
        <f t="shared" si="4"/>
        <v>8</v>
      </c>
      <c r="H57">
        <f t="shared" si="5"/>
        <v>14</v>
      </c>
      <c r="I57">
        <f t="shared" si="6"/>
        <v>21</v>
      </c>
      <c r="J57">
        <f t="shared" si="7"/>
        <v>26</v>
      </c>
      <c r="K57">
        <f t="shared" si="8"/>
        <v>24</v>
      </c>
      <c r="L57">
        <f t="shared" si="9"/>
        <v>28</v>
      </c>
      <c r="M57" t="s">
        <v>204</v>
      </c>
      <c r="N57">
        <f t="shared" si="11"/>
        <v>3</v>
      </c>
      <c r="O57">
        <f t="shared" si="12"/>
        <v>35</v>
      </c>
      <c r="P57">
        <f t="shared" si="13"/>
        <v>17</v>
      </c>
      <c r="Q57">
        <f t="shared" si="14"/>
        <v>35</v>
      </c>
      <c r="R57">
        <f t="shared" si="15"/>
        <v>1</v>
      </c>
      <c r="S57">
        <f t="shared" si="16"/>
        <v>35</v>
      </c>
      <c r="T57">
        <f t="shared" si="17"/>
        <v>27</v>
      </c>
      <c r="U57">
        <f t="shared" si="18"/>
        <v>3</v>
      </c>
      <c r="V57">
        <f t="shared" si="19"/>
        <v>11</v>
      </c>
      <c r="W57">
        <f t="shared" si="20"/>
        <v>18</v>
      </c>
      <c r="X57">
        <f t="shared" si="21"/>
        <v>29</v>
      </c>
      <c r="Y57">
        <f t="shared" si="22"/>
        <v>28</v>
      </c>
      <c r="Z57">
        <f t="shared" si="23"/>
        <v>28</v>
      </c>
      <c r="AA57">
        <f t="shared" si="24"/>
        <v>14</v>
      </c>
      <c r="AB57">
        <f t="shared" si="25"/>
        <v>26</v>
      </c>
    </row>
    <row r="58" spans="1:28" x14ac:dyDescent="0.2">
      <c r="A58" t="s">
        <v>19</v>
      </c>
      <c r="B58">
        <f t="shared" si="0"/>
        <v>12</v>
      </c>
      <c r="C58">
        <f t="shared" si="1"/>
        <v>9</v>
      </c>
      <c r="D58">
        <f>RANK(D21,$D$3:$D55,0)</f>
        <v>38</v>
      </c>
      <c r="E58">
        <f t="shared" si="2"/>
        <v>30</v>
      </c>
      <c r="F58">
        <f t="shared" si="3"/>
        <v>5</v>
      </c>
      <c r="G58">
        <f t="shared" si="4"/>
        <v>1</v>
      </c>
      <c r="H58">
        <f t="shared" si="5"/>
        <v>4</v>
      </c>
      <c r="I58">
        <f t="shared" si="6"/>
        <v>20</v>
      </c>
      <c r="J58">
        <f t="shared" si="7"/>
        <v>19</v>
      </c>
      <c r="K58">
        <f t="shared" si="8"/>
        <v>30</v>
      </c>
      <c r="L58">
        <f t="shared" si="9"/>
        <v>5</v>
      </c>
      <c r="M58">
        <f t="shared" si="10"/>
        <v>15</v>
      </c>
      <c r="N58">
        <f t="shared" si="11"/>
        <v>8</v>
      </c>
      <c r="O58">
        <f t="shared" si="12"/>
        <v>31</v>
      </c>
      <c r="P58">
        <f t="shared" si="13"/>
        <v>23</v>
      </c>
      <c r="Q58">
        <f t="shared" si="14"/>
        <v>31</v>
      </c>
      <c r="R58">
        <f t="shared" si="15"/>
        <v>12</v>
      </c>
      <c r="S58">
        <f t="shared" si="16"/>
        <v>31</v>
      </c>
      <c r="T58">
        <f t="shared" si="17"/>
        <v>23</v>
      </c>
      <c r="U58" t="s">
        <v>200</v>
      </c>
      <c r="V58">
        <f t="shared" si="19"/>
        <v>20</v>
      </c>
      <c r="W58">
        <f t="shared" si="20"/>
        <v>29</v>
      </c>
      <c r="X58">
        <f t="shared" si="21"/>
        <v>35</v>
      </c>
      <c r="Y58">
        <f t="shared" si="22"/>
        <v>32</v>
      </c>
      <c r="Z58">
        <f t="shared" si="23"/>
        <v>31</v>
      </c>
      <c r="AA58">
        <f t="shared" si="24"/>
        <v>27</v>
      </c>
      <c r="AB58">
        <f t="shared" si="25"/>
        <v>10</v>
      </c>
    </row>
    <row r="59" spans="1:28" x14ac:dyDescent="0.2">
      <c r="A59" t="s">
        <v>20</v>
      </c>
      <c r="B59">
        <f t="shared" si="0"/>
        <v>35</v>
      </c>
      <c r="C59">
        <f t="shared" si="1"/>
        <v>32</v>
      </c>
      <c r="D59">
        <f>RANK(D22,$D$3:$D56,0)</f>
        <v>49</v>
      </c>
      <c r="E59" t="s">
        <v>199</v>
      </c>
      <c r="F59">
        <f t="shared" si="3"/>
        <v>35</v>
      </c>
      <c r="G59">
        <f t="shared" si="4"/>
        <v>7</v>
      </c>
      <c r="H59">
        <f t="shared" si="5"/>
        <v>27</v>
      </c>
      <c r="I59">
        <f t="shared" si="6"/>
        <v>33</v>
      </c>
      <c r="J59">
        <f t="shared" si="7"/>
        <v>28</v>
      </c>
      <c r="K59">
        <f t="shared" si="8"/>
        <v>12</v>
      </c>
      <c r="L59">
        <f t="shared" si="9"/>
        <v>16</v>
      </c>
      <c r="M59">
        <f t="shared" si="10"/>
        <v>28</v>
      </c>
      <c r="N59">
        <f t="shared" si="11"/>
        <v>30</v>
      </c>
      <c r="O59">
        <f t="shared" si="12"/>
        <v>1</v>
      </c>
      <c r="P59">
        <f t="shared" si="13"/>
        <v>24</v>
      </c>
      <c r="Q59">
        <f t="shared" si="14"/>
        <v>18</v>
      </c>
      <c r="R59">
        <f t="shared" si="15"/>
        <v>5</v>
      </c>
      <c r="S59">
        <f t="shared" si="16"/>
        <v>8</v>
      </c>
      <c r="T59">
        <f t="shared" si="17"/>
        <v>29</v>
      </c>
      <c r="U59">
        <f t="shared" si="18"/>
        <v>28</v>
      </c>
      <c r="V59">
        <f t="shared" si="19"/>
        <v>33</v>
      </c>
      <c r="W59">
        <f t="shared" si="20"/>
        <v>34</v>
      </c>
      <c r="X59">
        <f t="shared" si="21"/>
        <v>32</v>
      </c>
      <c r="Y59">
        <f t="shared" si="22"/>
        <v>33</v>
      </c>
      <c r="Z59">
        <f t="shared" si="23"/>
        <v>6</v>
      </c>
      <c r="AA59">
        <f t="shared" si="24"/>
        <v>13</v>
      </c>
      <c r="AB59">
        <f t="shared" si="25"/>
        <v>13</v>
      </c>
    </row>
    <row r="60" spans="1:28" x14ac:dyDescent="0.2">
      <c r="A60" t="s">
        <v>21</v>
      </c>
      <c r="B60">
        <f t="shared" si="0"/>
        <v>11</v>
      </c>
      <c r="C60">
        <f t="shared" si="1"/>
        <v>1</v>
      </c>
      <c r="D60">
        <f>RANK(D23,$D$3:$D57,0)</f>
        <v>24</v>
      </c>
      <c r="E60">
        <f t="shared" si="2"/>
        <v>26</v>
      </c>
      <c r="F60">
        <f t="shared" si="3"/>
        <v>26</v>
      </c>
      <c r="G60">
        <f t="shared" si="4"/>
        <v>2</v>
      </c>
      <c r="H60">
        <f t="shared" si="5"/>
        <v>31</v>
      </c>
      <c r="I60">
        <f t="shared" si="6"/>
        <v>14</v>
      </c>
      <c r="J60">
        <f t="shared" si="7"/>
        <v>7</v>
      </c>
      <c r="K60">
        <f t="shared" si="8"/>
        <v>7</v>
      </c>
      <c r="L60">
        <f t="shared" si="9"/>
        <v>17</v>
      </c>
      <c r="M60">
        <f t="shared" si="10"/>
        <v>19</v>
      </c>
      <c r="N60">
        <f t="shared" si="11"/>
        <v>4</v>
      </c>
      <c r="O60">
        <f t="shared" si="12"/>
        <v>3</v>
      </c>
      <c r="P60">
        <f t="shared" si="13"/>
        <v>15</v>
      </c>
      <c r="Q60">
        <f t="shared" si="14"/>
        <v>21</v>
      </c>
      <c r="R60">
        <f t="shared" si="15"/>
        <v>5</v>
      </c>
      <c r="S60">
        <f t="shared" si="16"/>
        <v>29</v>
      </c>
      <c r="T60">
        <f t="shared" si="17"/>
        <v>15</v>
      </c>
      <c r="U60">
        <f t="shared" si="18"/>
        <v>31</v>
      </c>
      <c r="V60">
        <f t="shared" si="19"/>
        <v>29</v>
      </c>
      <c r="W60">
        <f t="shared" si="20"/>
        <v>5</v>
      </c>
      <c r="X60">
        <f t="shared" si="21"/>
        <v>16</v>
      </c>
      <c r="Y60">
        <f t="shared" si="22"/>
        <v>3</v>
      </c>
      <c r="Z60">
        <f t="shared" si="23"/>
        <v>34</v>
      </c>
      <c r="AA60">
        <f t="shared" si="24"/>
        <v>28</v>
      </c>
      <c r="AB60">
        <f t="shared" si="25"/>
        <v>20</v>
      </c>
    </row>
    <row r="61" spans="1:28" x14ac:dyDescent="0.2">
      <c r="A61" t="s">
        <v>22</v>
      </c>
      <c r="B61">
        <f t="shared" si="0"/>
        <v>23</v>
      </c>
      <c r="C61">
        <f t="shared" si="1"/>
        <v>35</v>
      </c>
      <c r="D61">
        <f>RANK(D24,$D$3:$D58,0)</f>
        <v>47</v>
      </c>
      <c r="E61">
        <f t="shared" si="2"/>
        <v>32</v>
      </c>
      <c r="F61">
        <f t="shared" si="3"/>
        <v>17</v>
      </c>
      <c r="G61">
        <f t="shared" si="4"/>
        <v>3</v>
      </c>
      <c r="H61">
        <f t="shared" si="5"/>
        <v>35</v>
      </c>
      <c r="I61">
        <f t="shared" si="6"/>
        <v>35</v>
      </c>
      <c r="J61">
        <f t="shared" si="7"/>
        <v>34</v>
      </c>
      <c r="K61">
        <f t="shared" si="8"/>
        <v>33</v>
      </c>
      <c r="L61">
        <f t="shared" si="9"/>
        <v>33</v>
      </c>
      <c r="M61">
        <f t="shared" si="10"/>
        <v>34</v>
      </c>
      <c r="N61">
        <f t="shared" si="11"/>
        <v>27</v>
      </c>
      <c r="O61">
        <f t="shared" si="12"/>
        <v>11</v>
      </c>
      <c r="P61">
        <f t="shared" si="13"/>
        <v>34</v>
      </c>
      <c r="Q61">
        <f t="shared" si="14"/>
        <v>1</v>
      </c>
      <c r="R61">
        <f t="shared" si="15"/>
        <v>34</v>
      </c>
      <c r="S61">
        <f t="shared" si="16"/>
        <v>23</v>
      </c>
      <c r="T61">
        <f t="shared" si="17"/>
        <v>12</v>
      </c>
      <c r="U61">
        <f t="shared" si="18"/>
        <v>20</v>
      </c>
      <c r="V61">
        <f t="shared" si="19"/>
        <v>14</v>
      </c>
      <c r="W61">
        <f t="shared" si="20"/>
        <v>35</v>
      </c>
      <c r="X61">
        <f t="shared" si="21"/>
        <v>11</v>
      </c>
      <c r="Y61">
        <f t="shared" si="22"/>
        <v>34</v>
      </c>
      <c r="Z61">
        <f t="shared" si="23"/>
        <v>9</v>
      </c>
      <c r="AA61">
        <f t="shared" si="24"/>
        <v>23</v>
      </c>
      <c r="AB61">
        <f t="shared" si="25"/>
        <v>31</v>
      </c>
    </row>
    <row r="62" spans="1:28" x14ac:dyDescent="0.2">
      <c r="A62" t="s">
        <v>23</v>
      </c>
      <c r="B62">
        <f t="shared" si="0"/>
        <v>9</v>
      </c>
      <c r="C62">
        <f t="shared" si="1"/>
        <v>4</v>
      </c>
      <c r="D62">
        <f>RANK(D25,$D$3:$D59,0)</f>
        <v>23</v>
      </c>
      <c r="E62">
        <f t="shared" si="2"/>
        <v>6</v>
      </c>
      <c r="F62">
        <f t="shared" si="3"/>
        <v>6</v>
      </c>
      <c r="G62">
        <f t="shared" si="4"/>
        <v>18</v>
      </c>
      <c r="H62">
        <f t="shared" si="5"/>
        <v>10</v>
      </c>
      <c r="I62">
        <f t="shared" si="6"/>
        <v>1</v>
      </c>
      <c r="J62">
        <f t="shared" si="7"/>
        <v>8</v>
      </c>
      <c r="K62">
        <f t="shared" si="8"/>
        <v>8</v>
      </c>
      <c r="L62">
        <f t="shared" si="9"/>
        <v>13</v>
      </c>
      <c r="M62">
        <f t="shared" si="10"/>
        <v>11</v>
      </c>
      <c r="N62">
        <f t="shared" si="11"/>
        <v>13</v>
      </c>
      <c r="O62">
        <f t="shared" si="12"/>
        <v>29</v>
      </c>
      <c r="P62">
        <f t="shared" si="13"/>
        <v>14</v>
      </c>
      <c r="Q62">
        <f t="shared" si="14"/>
        <v>10</v>
      </c>
      <c r="R62">
        <f t="shared" si="15"/>
        <v>3</v>
      </c>
      <c r="S62">
        <f t="shared" si="16"/>
        <v>18</v>
      </c>
      <c r="T62">
        <f t="shared" si="17"/>
        <v>20</v>
      </c>
      <c r="U62">
        <f t="shared" si="18"/>
        <v>11</v>
      </c>
      <c r="V62">
        <f t="shared" si="19"/>
        <v>23</v>
      </c>
      <c r="W62">
        <f t="shared" si="20"/>
        <v>2</v>
      </c>
      <c r="X62">
        <f t="shared" si="21"/>
        <v>4</v>
      </c>
      <c r="Y62">
        <f t="shared" si="22"/>
        <v>1</v>
      </c>
      <c r="Z62">
        <f t="shared" si="23"/>
        <v>30</v>
      </c>
      <c r="AA62">
        <f t="shared" si="24"/>
        <v>21</v>
      </c>
      <c r="AB62">
        <f t="shared" si="25"/>
        <v>18</v>
      </c>
    </row>
    <row r="63" spans="1:28" x14ac:dyDescent="0.2">
      <c r="A63" t="s">
        <v>24</v>
      </c>
      <c r="B63">
        <f t="shared" si="0"/>
        <v>4</v>
      </c>
      <c r="C63">
        <f t="shared" si="1"/>
        <v>19</v>
      </c>
      <c r="D63">
        <f>RANK(D26,$D$3:$D60,0)</f>
        <v>36</v>
      </c>
      <c r="E63">
        <f t="shared" si="2"/>
        <v>10</v>
      </c>
      <c r="F63">
        <f t="shared" si="3"/>
        <v>21</v>
      </c>
      <c r="G63" t="s">
        <v>200</v>
      </c>
      <c r="H63">
        <f t="shared" si="5"/>
        <v>13</v>
      </c>
      <c r="I63">
        <f t="shared" si="6"/>
        <v>3</v>
      </c>
      <c r="J63">
        <f t="shared" si="7"/>
        <v>9</v>
      </c>
      <c r="K63">
        <f t="shared" si="8"/>
        <v>18</v>
      </c>
      <c r="L63">
        <f t="shared" si="9"/>
        <v>2</v>
      </c>
      <c r="M63">
        <f t="shared" si="10"/>
        <v>29</v>
      </c>
      <c r="N63">
        <f t="shared" si="11"/>
        <v>21</v>
      </c>
      <c r="O63">
        <f t="shared" si="12"/>
        <v>19</v>
      </c>
      <c r="P63">
        <f t="shared" si="13"/>
        <v>8</v>
      </c>
      <c r="Q63">
        <f t="shared" si="14"/>
        <v>17</v>
      </c>
      <c r="R63">
        <f t="shared" si="15"/>
        <v>35</v>
      </c>
      <c r="S63">
        <f t="shared" si="16"/>
        <v>5</v>
      </c>
      <c r="T63">
        <f t="shared" si="17"/>
        <v>1</v>
      </c>
      <c r="U63">
        <f t="shared" si="18"/>
        <v>6</v>
      </c>
      <c r="V63">
        <f t="shared" si="19"/>
        <v>10</v>
      </c>
      <c r="W63">
        <f t="shared" si="20"/>
        <v>15</v>
      </c>
      <c r="X63">
        <f t="shared" si="21"/>
        <v>10</v>
      </c>
      <c r="Y63">
        <f t="shared" si="22"/>
        <v>22</v>
      </c>
      <c r="Z63">
        <f t="shared" si="23"/>
        <v>4</v>
      </c>
      <c r="AA63">
        <f t="shared" si="24"/>
        <v>20</v>
      </c>
      <c r="AB63">
        <f t="shared" si="25"/>
        <v>6</v>
      </c>
    </row>
    <row r="64" spans="1:28" x14ac:dyDescent="0.2">
      <c r="A64" t="s">
        <v>25</v>
      </c>
      <c r="B64">
        <f t="shared" si="0"/>
        <v>8</v>
      </c>
      <c r="C64">
        <f t="shared" si="1"/>
        <v>6</v>
      </c>
      <c r="D64">
        <f>RANK(D27,$D$3:$D61,0)</f>
        <v>36</v>
      </c>
      <c r="E64">
        <f t="shared" si="2"/>
        <v>16</v>
      </c>
      <c r="F64">
        <f t="shared" si="3"/>
        <v>22</v>
      </c>
      <c r="G64">
        <f t="shared" si="4"/>
        <v>14</v>
      </c>
      <c r="H64">
        <f t="shared" si="5"/>
        <v>1</v>
      </c>
      <c r="I64">
        <f t="shared" si="6"/>
        <v>9</v>
      </c>
      <c r="J64">
        <f t="shared" si="7"/>
        <v>1</v>
      </c>
      <c r="K64">
        <f t="shared" si="8"/>
        <v>5</v>
      </c>
      <c r="L64">
        <f t="shared" si="9"/>
        <v>1</v>
      </c>
      <c r="M64">
        <f t="shared" si="10"/>
        <v>8</v>
      </c>
      <c r="N64">
        <f t="shared" si="11"/>
        <v>7</v>
      </c>
      <c r="O64">
        <f t="shared" si="12"/>
        <v>30</v>
      </c>
      <c r="P64">
        <f t="shared" si="13"/>
        <v>3</v>
      </c>
      <c r="Q64">
        <f t="shared" si="14"/>
        <v>6</v>
      </c>
      <c r="R64">
        <f t="shared" si="15"/>
        <v>28</v>
      </c>
      <c r="S64">
        <f t="shared" si="16"/>
        <v>9</v>
      </c>
      <c r="T64">
        <f t="shared" si="17"/>
        <v>34</v>
      </c>
      <c r="U64">
        <f t="shared" si="18"/>
        <v>28</v>
      </c>
      <c r="V64">
        <f t="shared" si="19"/>
        <v>19</v>
      </c>
      <c r="W64">
        <f t="shared" si="20"/>
        <v>1</v>
      </c>
      <c r="X64">
        <f t="shared" si="21"/>
        <v>3</v>
      </c>
      <c r="Y64">
        <f t="shared" si="22"/>
        <v>27</v>
      </c>
      <c r="Z64">
        <f t="shared" si="23"/>
        <v>8</v>
      </c>
      <c r="AA64">
        <f t="shared" si="24"/>
        <v>22</v>
      </c>
      <c r="AB64">
        <f t="shared" si="25"/>
        <v>1</v>
      </c>
    </row>
    <row r="65" spans="1:28" x14ac:dyDescent="0.2">
      <c r="A65" t="s">
        <v>26</v>
      </c>
      <c r="B65">
        <f t="shared" si="0"/>
        <v>24</v>
      </c>
      <c r="C65">
        <f t="shared" si="1"/>
        <v>18</v>
      </c>
      <c r="D65">
        <f>RANK(D28,$D$3:$D62,0)</f>
        <v>56</v>
      </c>
      <c r="E65">
        <f t="shared" si="2"/>
        <v>33</v>
      </c>
      <c r="F65">
        <f t="shared" si="3"/>
        <v>27</v>
      </c>
      <c r="G65" t="s">
        <v>201</v>
      </c>
      <c r="H65">
        <f t="shared" si="5"/>
        <v>16</v>
      </c>
      <c r="I65">
        <f t="shared" si="6"/>
        <v>23</v>
      </c>
      <c r="J65">
        <f t="shared" si="7"/>
        <v>30</v>
      </c>
      <c r="K65">
        <f t="shared" si="8"/>
        <v>26</v>
      </c>
      <c r="L65">
        <f t="shared" si="9"/>
        <v>27</v>
      </c>
      <c r="M65">
        <f t="shared" si="10"/>
        <v>13</v>
      </c>
      <c r="N65">
        <f t="shared" si="11"/>
        <v>20</v>
      </c>
      <c r="O65">
        <f t="shared" si="12"/>
        <v>10</v>
      </c>
      <c r="P65">
        <f t="shared" si="13"/>
        <v>30</v>
      </c>
      <c r="Q65">
        <f t="shared" si="14"/>
        <v>32</v>
      </c>
      <c r="R65">
        <f t="shared" si="15"/>
        <v>13</v>
      </c>
      <c r="S65">
        <f t="shared" si="16"/>
        <v>20</v>
      </c>
      <c r="T65">
        <f t="shared" si="17"/>
        <v>16</v>
      </c>
      <c r="U65">
        <f t="shared" si="18"/>
        <v>15</v>
      </c>
      <c r="V65">
        <f t="shared" si="19"/>
        <v>34</v>
      </c>
      <c r="W65">
        <f t="shared" si="20"/>
        <v>30</v>
      </c>
      <c r="X65">
        <f t="shared" si="21"/>
        <v>28</v>
      </c>
      <c r="Y65">
        <f t="shared" si="22"/>
        <v>25</v>
      </c>
      <c r="Z65">
        <f t="shared" si="23"/>
        <v>18</v>
      </c>
      <c r="AA65">
        <f t="shared" si="24"/>
        <v>18</v>
      </c>
      <c r="AB65">
        <f t="shared" si="25"/>
        <v>19</v>
      </c>
    </row>
    <row r="66" spans="1:28" x14ac:dyDescent="0.2">
      <c r="A66" t="s">
        <v>27</v>
      </c>
      <c r="B66">
        <f t="shared" si="0"/>
        <v>19</v>
      </c>
      <c r="C66">
        <f t="shared" si="1"/>
        <v>29</v>
      </c>
      <c r="D66">
        <f>RANK(D29,$D$3:$D63,0)</f>
        <v>49</v>
      </c>
      <c r="E66">
        <f t="shared" si="2"/>
        <v>24</v>
      </c>
      <c r="F66">
        <f t="shared" si="3"/>
        <v>34</v>
      </c>
      <c r="G66">
        <f t="shared" si="4"/>
        <v>28</v>
      </c>
      <c r="H66">
        <f t="shared" si="5"/>
        <v>7</v>
      </c>
      <c r="I66">
        <f t="shared" si="6"/>
        <v>16</v>
      </c>
      <c r="J66">
        <f t="shared" si="7"/>
        <v>24</v>
      </c>
      <c r="K66">
        <f t="shared" si="8"/>
        <v>23</v>
      </c>
      <c r="L66">
        <f t="shared" si="9"/>
        <v>19</v>
      </c>
      <c r="M66">
        <f t="shared" si="10"/>
        <v>23</v>
      </c>
      <c r="N66">
        <f t="shared" si="11"/>
        <v>33</v>
      </c>
      <c r="O66">
        <f t="shared" si="12"/>
        <v>25</v>
      </c>
      <c r="P66">
        <f t="shared" si="13"/>
        <v>28</v>
      </c>
      <c r="Q66">
        <f t="shared" si="14"/>
        <v>29</v>
      </c>
      <c r="R66">
        <f t="shared" si="15"/>
        <v>21</v>
      </c>
      <c r="S66">
        <f t="shared" si="16"/>
        <v>30</v>
      </c>
      <c r="T66">
        <f t="shared" si="17"/>
        <v>5</v>
      </c>
      <c r="U66">
        <f t="shared" si="18"/>
        <v>24</v>
      </c>
      <c r="V66">
        <f t="shared" si="19"/>
        <v>6</v>
      </c>
      <c r="W66">
        <f t="shared" si="20"/>
        <v>28</v>
      </c>
      <c r="X66">
        <f t="shared" si="21"/>
        <v>31</v>
      </c>
      <c r="Y66">
        <f t="shared" si="22"/>
        <v>6</v>
      </c>
      <c r="Z66">
        <f t="shared" si="23"/>
        <v>15</v>
      </c>
      <c r="AA66">
        <f t="shared" si="24"/>
        <v>10</v>
      </c>
      <c r="AB66">
        <f t="shared" si="25"/>
        <v>28</v>
      </c>
    </row>
    <row r="67" spans="1:28" x14ac:dyDescent="0.2">
      <c r="A67" t="s">
        <v>28</v>
      </c>
      <c r="B67">
        <f t="shared" si="0"/>
        <v>29</v>
      </c>
      <c r="C67">
        <f t="shared" si="1"/>
        <v>24</v>
      </c>
      <c r="D67">
        <f>RANK(D30,$D$3:$D64,0)</f>
        <v>55</v>
      </c>
      <c r="E67">
        <f t="shared" si="2"/>
        <v>27</v>
      </c>
      <c r="F67">
        <f t="shared" si="3"/>
        <v>30</v>
      </c>
      <c r="G67">
        <f t="shared" si="4"/>
        <v>20</v>
      </c>
      <c r="H67">
        <f t="shared" si="5"/>
        <v>29</v>
      </c>
      <c r="I67">
        <f t="shared" si="6"/>
        <v>26</v>
      </c>
      <c r="J67">
        <f t="shared" si="7"/>
        <v>33</v>
      </c>
      <c r="K67">
        <f t="shared" si="8"/>
        <v>9</v>
      </c>
      <c r="L67">
        <f t="shared" si="9"/>
        <v>31</v>
      </c>
      <c r="M67">
        <f t="shared" si="10"/>
        <v>3</v>
      </c>
      <c r="N67">
        <f t="shared" si="11"/>
        <v>29</v>
      </c>
      <c r="O67">
        <f t="shared" si="12"/>
        <v>5</v>
      </c>
      <c r="P67">
        <f t="shared" si="13"/>
        <v>31</v>
      </c>
      <c r="Q67">
        <f t="shared" si="14"/>
        <v>25</v>
      </c>
      <c r="R67">
        <f t="shared" si="15"/>
        <v>15</v>
      </c>
      <c r="S67">
        <f t="shared" si="16"/>
        <v>10</v>
      </c>
      <c r="T67">
        <f t="shared" si="17"/>
        <v>25</v>
      </c>
      <c r="U67">
        <f t="shared" si="18"/>
        <v>22</v>
      </c>
      <c r="V67">
        <f t="shared" si="19"/>
        <v>35</v>
      </c>
      <c r="W67">
        <f t="shared" si="20"/>
        <v>25</v>
      </c>
      <c r="X67">
        <f t="shared" si="21"/>
        <v>25</v>
      </c>
      <c r="Y67">
        <f t="shared" si="22"/>
        <v>12</v>
      </c>
      <c r="Z67">
        <f t="shared" si="23"/>
        <v>12</v>
      </c>
      <c r="AA67">
        <f t="shared" si="24"/>
        <v>19</v>
      </c>
      <c r="AB67">
        <f t="shared" si="25"/>
        <v>25</v>
      </c>
    </row>
    <row r="68" spans="1:28" x14ac:dyDescent="0.2">
      <c r="A68" t="s">
        <v>29</v>
      </c>
      <c r="B68">
        <f t="shared" si="0"/>
        <v>28</v>
      </c>
      <c r="C68">
        <f t="shared" si="1"/>
        <v>28</v>
      </c>
      <c r="D68">
        <f>RANK(D31,$D$3:$D65,0)</f>
        <v>53</v>
      </c>
      <c r="E68">
        <f t="shared" si="2"/>
        <v>14</v>
      </c>
      <c r="F68">
        <f t="shared" si="3"/>
        <v>28</v>
      </c>
      <c r="G68">
        <f t="shared" si="4"/>
        <v>17</v>
      </c>
      <c r="H68">
        <f t="shared" si="5"/>
        <v>8</v>
      </c>
      <c r="I68">
        <f t="shared" si="6"/>
        <v>30</v>
      </c>
      <c r="J68">
        <f t="shared" si="7"/>
        <v>29</v>
      </c>
      <c r="K68">
        <f t="shared" si="8"/>
        <v>27</v>
      </c>
      <c r="L68">
        <f t="shared" si="9"/>
        <v>25</v>
      </c>
      <c r="M68">
        <f t="shared" si="10"/>
        <v>2</v>
      </c>
      <c r="N68">
        <f t="shared" si="11"/>
        <v>24</v>
      </c>
      <c r="O68">
        <f t="shared" si="12"/>
        <v>9</v>
      </c>
      <c r="P68">
        <f t="shared" si="13"/>
        <v>12</v>
      </c>
      <c r="Q68">
        <f t="shared" si="14"/>
        <v>27</v>
      </c>
      <c r="R68">
        <f t="shared" si="15"/>
        <v>5</v>
      </c>
      <c r="S68">
        <f t="shared" si="16"/>
        <v>26</v>
      </c>
      <c r="T68">
        <f t="shared" si="17"/>
        <v>17</v>
      </c>
      <c r="U68">
        <f t="shared" si="18"/>
        <v>24</v>
      </c>
      <c r="V68">
        <f t="shared" si="19"/>
        <v>28</v>
      </c>
      <c r="W68">
        <f t="shared" si="20"/>
        <v>19</v>
      </c>
      <c r="X68">
        <f t="shared" si="21"/>
        <v>33</v>
      </c>
      <c r="Y68">
        <f t="shared" si="22"/>
        <v>20</v>
      </c>
      <c r="Z68">
        <f t="shared" si="23"/>
        <v>19</v>
      </c>
      <c r="AA68">
        <f t="shared" si="24"/>
        <v>8</v>
      </c>
      <c r="AB68">
        <f t="shared" si="25"/>
        <v>9</v>
      </c>
    </row>
    <row r="69" spans="1:28" x14ac:dyDescent="0.2">
      <c r="A69" t="s">
        <v>30</v>
      </c>
      <c r="B69">
        <f t="shared" si="0"/>
        <v>16</v>
      </c>
      <c r="C69">
        <f t="shared" si="1"/>
        <v>26</v>
      </c>
      <c r="D69">
        <f>RANK(D32,$D$3:$D66,0)</f>
        <v>53</v>
      </c>
      <c r="E69">
        <f t="shared" si="2"/>
        <v>18</v>
      </c>
      <c r="F69">
        <f t="shared" si="3"/>
        <v>33</v>
      </c>
      <c r="G69">
        <f t="shared" si="4"/>
        <v>19</v>
      </c>
      <c r="H69">
        <f t="shared" si="5"/>
        <v>11</v>
      </c>
      <c r="I69">
        <f t="shared" si="6"/>
        <v>12</v>
      </c>
      <c r="J69">
        <f t="shared" si="7"/>
        <v>20</v>
      </c>
      <c r="K69">
        <f t="shared" si="8"/>
        <v>22</v>
      </c>
      <c r="L69">
        <f t="shared" si="9"/>
        <v>23</v>
      </c>
      <c r="M69">
        <f t="shared" si="10"/>
        <v>26</v>
      </c>
      <c r="N69">
        <f t="shared" si="11"/>
        <v>31</v>
      </c>
      <c r="O69">
        <f t="shared" si="12"/>
        <v>26</v>
      </c>
      <c r="P69">
        <f t="shared" si="13"/>
        <v>22</v>
      </c>
      <c r="Q69">
        <f t="shared" si="14"/>
        <v>30</v>
      </c>
      <c r="R69">
        <f t="shared" si="15"/>
        <v>15</v>
      </c>
      <c r="S69">
        <f t="shared" si="16"/>
        <v>13</v>
      </c>
      <c r="T69">
        <f t="shared" si="17"/>
        <v>3</v>
      </c>
      <c r="U69">
        <f t="shared" si="18"/>
        <v>18</v>
      </c>
      <c r="V69">
        <f t="shared" si="19"/>
        <v>1</v>
      </c>
      <c r="W69">
        <f t="shared" si="20"/>
        <v>21</v>
      </c>
      <c r="X69">
        <f t="shared" si="21"/>
        <v>18</v>
      </c>
      <c r="Y69">
        <f t="shared" si="22"/>
        <v>5</v>
      </c>
      <c r="Z69">
        <f t="shared" si="23"/>
        <v>17</v>
      </c>
      <c r="AA69">
        <f t="shared" si="24"/>
        <v>3</v>
      </c>
      <c r="AB69">
        <f t="shared" si="25"/>
        <v>27</v>
      </c>
    </row>
    <row r="70" spans="1:28" x14ac:dyDescent="0.2">
      <c r="A70" t="s">
        <v>31</v>
      </c>
      <c r="B70">
        <f t="shared" si="0"/>
        <v>10</v>
      </c>
      <c r="C70">
        <f t="shared" si="1"/>
        <v>7</v>
      </c>
      <c r="D70">
        <f>RANK(D33,$D$3:$D67,0)</f>
        <v>32</v>
      </c>
      <c r="E70">
        <f t="shared" si="2"/>
        <v>5</v>
      </c>
      <c r="F70">
        <f t="shared" si="3"/>
        <v>10</v>
      </c>
      <c r="G70">
        <f t="shared" si="4"/>
        <v>13</v>
      </c>
      <c r="H70">
        <f t="shared" si="5"/>
        <v>19</v>
      </c>
      <c r="I70">
        <f t="shared" si="6"/>
        <v>17</v>
      </c>
      <c r="J70">
        <f t="shared" si="7"/>
        <v>2</v>
      </c>
      <c r="K70">
        <f t="shared" si="8"/>
        <v>11</v>
      </c>
      <c r="L70">
        <f t="shared" si="9"/>
        <v>6</v>
      </c>
      <c r="M70">
        <f t="shared" si="10"/>
        <v>10</v>
      </c>
      <c r="N70">
        <f t="shared" si="11"/>
        <v>14</v>
      </c>
      <c r="O70">
        <f t="shared" si="12"/>
        <v>6</v>
      </c>
      <c r="P70">
        <f t="shared" si="13"/>
        <v>10</v>
      </c>
      <c r="Q70">
        <f t="shared" si="14"/>
        <v>13</v>
      </c>
      <c r="R70">
        <f t="shared" si="15"/>
        <v>24</v>
      </c>
      <c r="S70">
        <f t="shared" si="16"/>
        <v>15</v>
      </c>
      <c r="T70">
        <f t="shared" si="17"/>
        <v>35</v>
      </c>
      <c r="U70">
        <f t="shared" si="18"/>
        <v>21</v>
      </c>
      <c r="V70">
        <f t="shared" si="19"/>
        <v>24</v>
      </c>
      <c r="W70">
        <f t="shared" si="20"/>
        <v>4</v>
      </c>
      <c r="X70">
        <f t="shared" si="21"/>
        <v>9</v>
      </c>
      <c r="Y70">
        <f t="shared" si="22"/>
        <v>7</v>
      </c>
      <c r="Z70">
        <f t="shared" si="23"/>
        <v>5</v>
      </c>
      <c r="AA70">
        <f t="shared" si="24"/>
        <v>1</v>
      </c>
      <c r="AB70">
        <f t="shared" si="25"/>
        <v>3</v>
      </c>
    </row>
    <row r="71" spans="1:28" x14ac:dyDescent="0.2">
      <c r="A71" t="s">
        <v>32</v>
      </c>
      <c r="B71">
        <f t="shared" si="0"/>
        <v>20</v>
      </c>
      <c r="C71">
        <f t="shared" si="1"/>
        <v>2</v>
      </c>
      <c r="D71">
        <f>RANK(D34,$D$3:$D68,0)</f>
        <v>31</v>
      </c>
      <c r="E71">
        <f t="shared" si="2"/>
        <v>1</v>
      </c>
      <c r="F71">
        <f t="shared" si="3"/>
        <v>3</v>
      </c>
      <c r="G71" t="s">
        <v>203</v>
      </c>
      <c r="H71">
        <f t="shared" si="5"/>
        <v>18</v>
      </c>
      <c r="I71">
        <f t="shared" si="6"/>
        <v>10</v>
      </c>
      <c r="J71">
        <f t="shared" si="7"/>
        <v>4</v>
      </c>
      <c r="K71">
        <f t="shared" si="8"/>
        <v>3</v>
      </c>
      <c r="L71">
        <f t="shared" si="9"/>
        <v>21</v>
      </c>
      <c r="M71">
        <f t="shared" si="10"/>
        <v>17</v>
      </c>
      <c r="N71">
        <f t="shared" si="11"/>
        <v>6</v>
      </c>
      <c r="O71">
        <f t="shared" si="12"/>
        <v>34</v>
      </c>
      <c r="P71">
        <f t="shared" si="13"/>
        <v>4</v>
      </c>
      <c r="Q71">
        <f t="shared" si="14"/>
        <v>14</v>
      </c>
      <c r="R71">
        <f t="shared" si="15"/>
        <v>27</v>
      </c>
      <c r="S71">
        <f t="shared" si="16"/>
        <v>32</v>
      </c>
      <c r="T71">
        <f t="shared" si="17"/>
        <v>22</v>
      </c>
      <c r="U71">
        <f t="shared" si="18"/>
        <v>10</v>
      </c>
      <c r="V71">
        <f t="shared" si="19"/>
        <v>13</v>
      </c>
      <c r="W71">
        <f t="shared" si="20"/>
        <v>11</v>
      </c>
      <c r="X71">
        <f t="shared" si="21"/>
        <v>6</v>
      </c>
      <c r="Y71">
        <f t="shared" si="22"/>
        <v>15</v>
      </c>
      <c r="Z71">
        <f t="shared" si="23"/>
        <v>26</v>
      </c>
      <c r="AA71">
        <f t="shared" si="24"/>
        <v>9</v>
      </c>
      <c r="AB71">
        <f t="shared" si="25"/>
        <v>2</v>
      </c>
    </row>
    <row r="72" spans="1:28" x14ac:dyDescent="0.2">
      <c r="A72" t="s">
        <v>33</v>
      </c>
      <c r="B72">
        <f t="shared" si="0"/>
        <v>27</v>
      </c>
      <c r="C72">
        <f t="shared" si="1"/>
        <v>34</v>
      </c>
      <c r="D72">
        <f>RANK(D35,$D$3:$D69,0)</f>
        <v>64</v>
      </c>
      <c r="E72">
        <f t="shared" si="2"/>
        <v>34</v>
      </c>
      <c r="F72">
        <f t="shared" si="3"/>
        <v>29</v>
      </c>
      <c r="G72" t="s">
        <v>200</v>
      </c>
      <c r="H72">
        <f t="shared" si="5"/>
        <v>33</v>
      </c>
      <c r="I72">
        <f t="shared" si="6"/>
        <v>34</v>
      </c>
      <c r="J72">
        <f t="shared" si="7"/>
        <v>35</v>
      </c>
      <c r="K72">
        <f t="shared" si="8"/>
        <v>35</v>
      </c>
      <c r="L72">
        <f t="shared" si="9"/>
        <v>32</v>
      </c>
      <c r="M72">
        <f t="shared" si="10"/>
        <v>32</v>
      </c>
      <c r="N72">
        <f t="shared" si="11"/>
        <v>28</v>
      </c>
      <c r="O72">
        <f t="shared" si="12"/>
        <v>28</v>
      </c>
      <c r="P72">
        <f t="shared" si="13"/>
        <v>35</v>
      </c>
      <c r="Q72">
        <f t="shared" si="14"/>
        <v>19</v>
      </c>
      <c r="R72">
        <f t="shared" si="15"/>
        <v>30</v>
      </c>
      <c r="S72">
        <f t="shared" si="16"/>
        <v>11</v>
      </c>
      <c r="T72">
        <f t="shared" si="17"/>
        <v>9</v>
      </c>
      <c r="U72">
        <f t="shared" si="18"/>
        <v>12</v>
      </c>
      <c r="V72">
        <f t="shared" si="19"/>
        <v>21</v>
      </c>
      <c r="W72">
        <f t="shared" si="20"/>
        <v>26</v>
      </c>
      <c r="X72">
        <f t="shared" si="21"/>
        <v>24</v>
      </c>
      <c r="Y72">
        <f t="shared" si="22"/>
        <v>17</v>
      </c>
      <c r="Z72">
        <f t="shared" si="23"/>
        <v>13</v>
      </c>
      <c r="AA72">
        <f t="shared" si="24"/>
        <v>35</v>
      </c>
      <c r="AB72">
        <f t="shared" si="25"/>
        <v>33</v>
      </c>
    </row>
    <row r="73" spans="1:28" x14ac:dyDescent="0.2">
      <c r="A73" t="s">
        <v>34</v>
      </c>
      <c r="B73">
        <f t="shared" si="0"/>
        <v>6</v>
      </c>
      <c r="C73">
        <f t="shared" si="1"/>
        <v>8</v>
      </c>
      <c r="D73">
        <f>RANK(D36,$D$3:$D70,0)</f>
        <v>39</v>
      </c>
      <c r="E73">
        <f t="shared" si="2"/>
        <v>4</v>
      </c>
      <c r="F73">
        <f t="shared" si="3"/>
        <v>9</v>
      </c>
      <c r="G73">
        <f t="shared" si="4"/>
        <v>27</v>
      </c>
      <c r="H73">
        <f t="shared" si="5"/>
        <v>22</v>
      </c>
      <c r="I73">
        <f t="shared" si="6"/>
        <v>7</v>
      </c>
      <c r="J73">
        <f t="shared" si="7"/>
        <v>15</v>
      </c>
      <c r="K73">
        <f t="shared" si="8"/>
        <v>10</v>
      </c>
      <c r="L73">
        <f t="shared" si="9"/>
        <v>14</v>
      </c>
      <c r="M73">
        <f t="shared" si="10"/>
        <v>30</v>
      </c>
      <c r="N73">
        <f t="shared" si="11"/>
        <v>16</v>
      </c>
      <c r="O73">
        <f t="shared" si="12"/>
        <v>21</v>
      </c>
      <c r="P73">
        <f t="shared" si="13"/>
        <v>5</v>
      </c>
      <c r="Q73">
        <f t="shared" si="14"/>
        <v>16</v>
      </c>
      <c r="R73">
        <f t="shared" si="15"/>
        <v>2</v>
      </c>
      <c r="S73">
        <f t="shared" si="16"/>
        <v>28</v>
      </c>
      <c r="T73">
        <f t="shared" si="17"/>
        <v>7</v>
      </c>
      <c r="U73">
        <f t="shared" si="18"/>
        <v>2</v>
      </c>
      <c r="V73">
        <f t="shared" si="19"/>
        <v>8</v>
      </c>
      <c r="W73">
        <f t="shared" si="20"/>
        <v>20</v>
      </c>
      <c r="X73">
        <f t="shared" si="21"/>
        <v>13</v>
      </c>
      <c r="Y73">
        <f t="shared" si="22"/>
        <v>26</v>
      </c>
      <c r="Z73">
        <f t="shared" si="23"/>
        <v>25</v>
      </c>
      <c r="AA73">
        <f t="shared" si="24"/>
        <v>4</v>
      </c>
      <c r="AB73">
        <f t="shared" si="25"/>
        <v>30</v>
      </c>
    </row>
    <row r="74" spans="1:28" x14ac:dyDescent="0.2">
      <c r="A74" t="s">
        <v>35</v>
      </c>
      <c r="B74">
        <f t="shared" si="0"/>
        <v>1</v>
      </c>
      <c r="C74">
        <f t="shared" si="1"/>
        <v>14</v>
      </c>
      <c r="D74">
        <f>RANK(D37,$D$3:$D71,0)</f>
        <v>45</v>
      </c>
      <c r="E74">
        <f t="shared" si="2"/>
        <v>22</v>
      </c>
      <c r="F74">
        <f t="shared" si="3"/>
        <v>1</v>
      </c>
      <c r="G74">
        <f t="shared" si="4"/>
        <v>6</v>
      </c>
      <c r="H74">
        <f t="shared" si="5"/>
        <v>15</v>
      </c>
      <c r="I74">
        <f t="shared" si="6"/>
        <v>4</v>
      </c>
      <c r="J74">
        <f t="shared" si="7"/>
        <v>18</v>
      </c>
      <c r="K74">
        <f t="shared" si="8"/>
        <v>21</v>
      </c>
      <c r="L74">
        <f t="shared" si="9"/>
        <v>20</v>
      </c>
      <c r="M74">
        <f t="shared" si="10"/>
        <v>31</v>
      </c>
      <c r="N74">
        <f t="shared" si="11"/>
        <v>1</v>
      </c>
      <c r="O74">
        <f t="shared" si="12"/>
        <v>23</v>
      </c>
      <c r="P74">
        <f t="shared" si="13"/>
        <v>18</v>
      </c>
      <c r="Q74">
        <f t="shared" si="14"/>
        <v>8</v>
      </c>
      <c r="R74">
        <f t="shared" si="15"/>
        <v>14</v>
      </c>
      <c r="S74">
        <f t="shared" si="16"/>
        <v>4</v>
      </c>
      <c r="T74">
        <f t="shared" si="17"/>
        <v>18</v>
      </c>
      <c r="U74">
        <f t="shared" si="18"/>
        <v>1</v>
      </c>
      <c r="V74">
        <f t="shared" si="19"/>
        <v>2</v>
      </c>
      <c r="W74">
        <f t="shared" si="20"/>
        <v>7</v>
      </c>
      <c r="X74">
        <f t="shared" si="21"/>
        <v>20</v>
      </c>
      <c r="Y74">
        <f t="shared" si="22"/>
        <v>29</v>
      </c>
      <c r="Z74">
        <f t="shared" si="23"/>
        <v>32</v>
      </c>
      <c r="AA74">
        <f t="shared" si="24"/>
        <v>32</v>
      </c>
      <c r="AB74">
        <f t="shared" si="25"/>
        <v>35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9"/>
  <sheetViews>
    <sheetView tabSelected="1" workbookViewId="0">
      <selection activeCell="H2" sqref="H2:H28"/>
    </sheetView>
  </sheetViews>
  <sheetFormatPr defaultRowHeight="12.75" x14ac:dyDescent="0.2"/>
  <cols>
    <col min="4" max="4" width="11.140625" customWidth="1"/>
    <col min="8" max="8" width="11.28515625" customWidth="1"/>
    <col min="11" max="11" width="23" customWidth="1"/>
    <col min="12" max="12" width="6.42578125" customWidth="1"/>
    <col min="13" max="13" width="9.140625" customWidth="1"/>
    <col min="22" max="22" width="17.85546875" customWidth="1"/>
  </cols>
  <sheetData>
    <row r="1" spans="1:18" x14ac:dyDescent="0.2">
      <c r="A1" t="s">
        <v>142</v>
      </c>
      <c r="H1" s="5"/>
      <c r="I1" s="5" t="s">
        <v>143</v>
      </c>
      <c r="J1" s="5" t="s">
        <v>144</v>
      </c>
      <c r="K1" s="5" t="s">
        <v>145</v>
      </c>
      <c r="L1" s="5" t="s">
        <v>143</v>
      </c>
      <c r="N1" t="s">
        <v>146</v>
      </c>
      <c r="O1" t="s">
        <v>147</v>
      </c>
    </row>
    <row r="2" spans="1:18" ht="12.75" customHeight="1" x14ac:dyDescent="0.2">
      <c r="A2" t="s">
        <v>1</v>
      </c>
      <c r="D2" t="s">
        <v>148</v>
      </c>
      <c r="E2" s="4">
        <f>VLOOKUP($A$2,OECD!$A$3:$BM$37,2,FALSE)</f>
        <v>0.51984250545501709</v>
      </c>
      <c r="F2">
        <f>VLOOKUP($A$2,OECD!$A$2:$CA$37,3,FALSE)</f>
        <v>12</v>
      </c>
      <c r="H2" s="16" t="s">
        <v>162</v>
      </c>
      <c r="I2" s="9">
        <f>VLOOKUP($A$2,OECD!$A$2:$CA$37,71,FALSE)</f>
        <v>13</v>
      </c>
      <c r="J2" s="10">
        <f>VLOOKUP($A$2,OECD!$A$2:$CA$37,70,FALSE)</f>
        <v>0.60257905721664429</v>
      </c>
      <c r="K2" t="s">
        <v>196</v>
      </c>
      <c r="L2" s="18">
        <f>VLOOKUP($A$2,OECD_sub!$A$39:$AB$74,2,FALSE)</f>
        <v>3</v>
      </c>
    </row>
    <row r="3" spans="1:18" x14ac:dyDescent="0.2">
      <c r="D3" t="s">
        <v>149</v>
      </c>
      <c r="E3" s="4">
        <f>VLOOKUP($A$2,OECD!$A$2:$CA$37,72,FALSE)</f>
        <v>0.50466078519821167</v>
      </c>
      <c r="F3">
        <f>VLOOKUP($A$2,OECD!$A$2:$CA$37,73,FALSE)</f>
        <v>16</v>
      </c>
      <c r="H3" s="16"/>
      <c r="I3" s="9"/>
      <c r="J3" s="10"/>
      <c r="K3" t="s">
        <v>197</v>
      </c>
      <c r="L3" s="18">
        <f>VLOOKUP($A$2,OECD_sub!$A$39:$AB$74,3,FALSE)</f>
        <v>17</v>
      </c>
      <c r="Q3" s="6"/>
      <c r="R3" s="4"/>
    </row>
    <row r="4" spans="1:18" x14ac:dyDescent="0.2">
      <c r="D4" t="s">
        <v>150</v>
      </c>
      <c r="E4" s="4">
        <f>VLOOKUP($A$2,OECD!$A$2:$CA$37,74,FALSE)</f>
        <v>0.51043856320954117</v>
      </c>
      <c r="F4">
        <f>VLOOKUP($A$2,OECD!$A$2:$CA$37,75,FALSE)</f>
        <v>14</v>
      </c>
      <c r="H4" s="16"/>
      <c r="I4" s="9"/>
      <c r="J4" s="10"/>
      <c r="K4" t="s">
        <v>198</v>
      </c>
      <c r="L4" s="18">
        <f>VLOOKUP($A$2,OECD_sub!$A$39:$AB$74,4,FALSE)</f>
        <v>19</v>
      </c>
      <c r="Q4" s="7"/>
      <c r="R4" s="4"/>
    </row>
    <row r="5" spans="1:18" ht="12.75" customHeight="1" x14ac:dyDescent="0.2">
      <c r="A5" t="s">
        <v>7</v>
      </c>
      <c r="B5">
        <v>1</v>
      </c>
      <c r="D5" t="s">
        <v>151</v>
      </c>
      <c r="E5" s="4">
        <f>VLOOKUP($A$2,OECD!$A$2:$CA$37,76,FALSE)</f>
        <v>0.55584882200832675</v>
      </c>
      <c r="F5">
        <f>VLOOKUP($A$2,OECD!$A$2:$CA$37,77,FALSE)</f>
        <v>12</v>
      </c>
      <c r="H5" s="16" t="s">
        <v>166</v>
      </c>
      <c r="I5" s="9">
        <f>VLOOKUP($A$2,OECD!$A$2:$CA$37,65,FALSE)</f>
        <v>10</v>
      </c>
      <c r="J5" s="10">
        <f>VLOOKUP($A$2,OECD!$A$2:$CA$37,64,FALSE)</f>
        <v>0.38273990154266357</v>
      </c>
      <c r="K5" t="s">
        <v>163</v>
      </c>
      <c r="L5" s="18">
        <f>VLOOKUP($A$2,OECD_sub!$A$39:$AB$74,5,FALSE)</f>
        <v>12</v>
      </c>
      <c r="Q5" s="6"/>
      <c r="R5" s="8"/>
    </row>
    <row r="6" spans="1:18" x14ac:dyDescent="0.2">
      <c r="A6" t="s">
        <v>25</v>
      </c>
      <c r="B6">
        <v>2</v>
      </c>
      <c r="D6" t="s">
        <v>152</v>
      </c>
      <c r="E6" s="4">
        <f>VLOOKUP($A$2,OECD!$A$2:$CA$37,78,FALSE)</f>
        <v>0.56885573729761107</v>
      </c>
      <c r="F6">
        <f>VLOOKUP($A$2,OECD!$A$2:$CA$37,79,FALSE)</f>
        <v>11</v>
      </c>
      <c r="H6" s="16"/>
      <c r="I6" s="9"/>
      <c r="J6" s="10"/>
      <c r="K6" t="s">
        <v>164</v>
      </c>
      <c r="L6" s="18">
        <f>VLOOKUP($A$2,OECD_sub!$A$39:$AB$74,6,FALSE)</f>
        <v>15</v>
      </c>
      <c r="Q6" s="6"/>
      <c r="R6" s="8"/>
    </row>
    <row r="7" spans="1:18" x14ac:dyDescent="0.2">
      <c r="A7" t="s">
        <v>32</v>
      </c>
      <c r="B7">
        <v>3</v>
      </c>
      <c r="H7" s="16"/>
      <c r="I7" s="9"/>
      <c r="J7" s="10"/>
      <c r="K7" t="s">
        <v>165</v>
      </c>
      <c r="L7" s="18" t="str">
        <f>VLOOKUP($A$2,OECD_sub!$A$39:$AB$74,7,FALSE)</f>
        <v>.</v>
      </c>
      <c r="Q7" s="6"/>
      <c r="R7" s="8"/>
    </row>
    <row r="8" spans="1:18" x14ac:dyDescent="0.2">
      <c r="A8" t="s">
        <v>35</v>
      </c>
      <c r="B8">
        <v>4</v>
      </c>
      <c r="H8" s="16" t="s">
        <v>169</v>
      </c>
      <c r="I8" s="9">
        <f>VLOOKUP($A$2,OECD!$A$2:$CA$37,59,FALSE)</f>
        <v>7</v>
      </c>
      <c r="J8" s="10">
        <f>VLOOKUP($A$2,OECD!$A$2:$CA$37,58,FALSE)</f>
        <v>0.61360442638397217</v>
      </c>
      <c r="K8" t="s">
        <v>167</v>
      </c>
      <c r="L8" s="18">
        <f>VLOOKUP($A$2,OECD_sub!$A$39:$AB$74,8,FALSE)</f>
        <v>12</v>
      </c>
      <c r="Q8" s="6"/>
      <c r="R8" s="8"/>
    </row>
    <row r="9" spans="1:18" x14ac:dyDescent="0.2">
      <c r="A9" t="s">
        <v>23</v>
      </c>
      <c r="B9">
        <v>5</v>
      </c>
      <c r="H9" s="16"/>
      <c r="I9" s="9"/>
      <c r="J9" s="10"/>
      <c r="K9" t="s">
        <v>168</v>
      </c>
      <c r="L9" s="18">
        <f>VLOOKUP($A$2,OECD_sub!$A$39:$AB$74,9,FALSE)</f>
        <v>5</v>
      </c>
      <c r="Q9" s="6"/>
      <c r="R9" s="8"/>
    </row>
    <row r="10" spans="1:18" x14ac:dyDescent="0.2">
      <c r="A10" t="s">
        <v>21</v>
      </c>
      <c r="B10">
        <v>6</v>
      </c>
      <c r="H10" s="16" t="s">
        <v>170</v>
      </c>
      <c r="I10" s="9">
        <f>VLOOKUP($A$2,OECD!$A$2:$CA$37,53,FALSE)</f>
        <v>19</v>
      </c>
      <c r="J10" s="10">
        <f>VLOOKUP($A$2,OECD!$A$2:$CA$37,52,FALSE)</f>
        <v>0.65526413917541504</v>
      </c>
      <c r="K10" s="11" t="s">
        <v>171</v>
      </c>
      <c r="L10" s="18">
        <f>VLOOKUP($A$2,OECD_sub!$A$39:$AB$74,10,FALSE)</f>
        <v>14</v>
      </c>
      <c r="Q10" s="6"/>
      <c r="R10" s="8"/>
    </row>
    <row r="11" spans="1:18" x14ac:dyDescent="0.2">
      <c r="A11" t="s">
        <v>9</v>
      </c>
      <c r="B11">
        <v>7</v>
      </c>
      <c r="H11" s="16"/>
      <c r="I11" s="9"/>
      <c r="J11" s="10"/>
      <c r="K11" s="11" t="s">
        <v>172</v>
      </c>
      <c r="L11" s="18">
        <f>VLOOKUP($A$2,OECD_sub!$A$39:$AB$74,11,FALSE)</f>
        <v>17</v>
      </c>
      <c r="Q11" s="6"/>
      <c r="R11" s="8"/>
    </row>
    <row r="12" spans="1:18" x14ac:dyDescent="0.2">
      <c r="A12" t="s">
        <v>31</v>
      </c>
      <c r="B12">
        <v>8</v>
      </c>
      <c r="H12" s="16" t="s">
        <v>173</v>
      </c>
      <c r="I12" s="9">
        <f>VLOOKUP($A$2,OECD!$A$2:$CA$37,47,FALSE)</f>
        <v>16</v>
      </c>
      <c r="J12" s="10">
        <f>VLOOKUP($A$2,OECD!$A$2:$CA$37,46,FALSE)</f>
        <v>0.49718528985977173</v>
      </c>
      <c r="K12" s="11" t="s">
        <v>189</v>
      </c>
      <c r="L12" s="18">
        <f>VLOOKUP($A$2,OECD_sub!$A$39:$AB$74,12,FALSE)</f>
        <v>9</v>
      </c>
      <c r="Q12" s="6"/>
      <c r="R12" s="8"/>
    </row>
    <row r="13" spans="1:18" x14ac:dyDescent="0.2">
      <c r="A13" t="s">
        <v>34</v>
      </c>
      <c r="B13">
        <v>9</v>
      </c>
      <c r="H13" s="16"/>
      <c r="I13" s="9"/>
      <c r="J13" s="10"/>
      <c r="K13" s="11" t="s">
        <v>190</v>
      </c>
      <c r="L13" s="18">
        <f>VLOOKUP($A$2,OECD_sub!$A$39:$AB$74,13,FALSE)</f>
        <v>24</v>
      </c>
      <c r="R13" s="4"/>
    </row>
    <row r="14" spans="1:18" x14ac:dyDescent="0.2">
      <c r="A14" t="s">
        <v>10</v>
      </c>
      <c r="B14">
        <v>10</v>
      </c>
      <c r="H14" s="16"/>
      <c r="I14" s="9"/>
      <c r="J14" s="10"/>
      <c r="K14" s="11" t="s">
        <v>191</v>
      </c>
      <c r="L14" s="18">
        <f>VLOOKUP($A$2,OECD_sub!$A$39:$AB$74,14,FALSE)</f>
        <v>19</v>
      </c>
      <c r="R14" s="4"/>
    </row>
    <row r="15" spans="1:18" x14ac:dyDescent="0.2">
      <c r="A15" t="s">
        <v>1</v>
      </c>
      <c r="B15">
        <v>11</v>
      </c>
      <c r="H15" s="17" t="s">
        <v>175</v>
      </c>
      <c r="I15" s="9">
        <f>VLOOKUP($A$2,OECD!$A$2:$CA$37,41,FALSE)</f>
        <v>5</v>
      </c>
      <c r="J15" s="10">
        <f>VLOOKUP($A$2,OECD!$A$2:$CA$37,40,FALSE)</f>
        <v>0.5234982967376709</v>
      </c>
      <c r="K15" s="11" t="s">
        <v>192</v>
      </c>
      <c r="L15" s="18">
        <f>VLOOKUP($A$2,OECD_sub!$A$39:$AB$74,15,FALSE)</f>
        <v>22</v>
      </c>
      <c r="R15" s="4"/>
    </row>
    <row r="16" spans="1:18" x14ac:dyDescent="0.2">
      <c r="A16" t="s">
        <v>24</v>
      </c>
      <c r="B16">
        <v>12</v>
      </c>
      <c r="H16" s="17"/>
      <c r="I16" s="9"/>
      <c r="J16" s="10"/>
      <c r="K16" s="11" t="s">
        <v>193</v>
      </c>
      <c r="L16" s="18">
        <f>VLOOKUP($A$2,OECD_sub!$A$39:$AB$74,16,FALSE)</f>
        <v>1</v>
      </c>
      <c r="R16" s="4"/>
    </row>
    <row r="17" spans="1:22" x14ac:dyDescent="0.2">
      <c r="A17" t="s">
        <v>11</v>
      </c>
      <c r="B17">
        <v>13</v>
      </c>
      <c r="H17" s="17"/>
      <c r="I17" s="9"/>
      <c r="J17" s="10"/>
      <c r="K17" s="11" t="s">
        <v>174</v>
      </c>
      <c r="L17" s="18">
        <f>VLOOKUP($A$2,OECD_sub!$A$39:$AB$74,17,FALSE)</f>
        <v>23</v>
      </c>
    </row>
    <row r="18" spans="1:22" x14ac:dyDescent="0.2">
      <c r="A18" t="s">
        <v>14</v>
      </c>
      <c r="B18">
        <v>14</v>
      </c>
      <c r="H18" s="16" t="s">
        <v>179</v>
      </c>
      <c r="I18" s="9">
        <f>VLOOKUP($A$2,OECD!$A$2:$CA$37,35,FALSE)</f>
        <v>1</v>
      </c>
      <c r="J18" s="10">
        <f>VLOOKUP($A$2,OECD!$A$2:$CA$37,34,FALSE)</f>
        <v>0.43335786461830139</v>
      </c>
      <c r="K18" s="11" t="s">
        <v>176</v>
      </c>
      <c r="L18" s="18">
        <f>VLOOKUP($A$2,OECD_sub!$A$39:$AB$74,18,FALSE)</f>
        <v>33</v>
      </c>
    </row>
    <row r="19" spans="1:22" x14ac:dyDescent="0.2">
      <c r="A19" t="s">
        <v>2</v>
      </c>
      <c r="B19">
        <v>15</v>
      </c>
      <c r="H19" s="17"/>
      <c r="I19" s="9"/>
      <c r="J19" s="10"/>
      <c r="K19" s="11" t="s">
        <v>177</v>
      </c>
      <c r="L19" s="18">
        <f>VLOOKUP($A$2,OECD_sub!$A$39:$AB$74,19,FALSE)</f>
        <v>1</v>
      </c>
    </row>
    <row r="20" spans="1:22" ht="12.75" customHeight="1" x14ac:dyDescent="0.2">
      <c r="A20" t="s">
        <v>4</v>
      </c>
      <c r="B20">
        <v>16</v>
      </c>
      <c r="H20" s="17"/>
      <c r="I20" s="9"/>
      <c r="J20" s="10"/>
      <c r="K20" s="11" t="s">
        <v>178</v>
      </c>
      <c r="L20" s="18">
        <f>VLOOKUP($A$2,OECD_sub!$A$39:$AB$74,20,FALSE)</f>
        <v>4</v>
      </c>
    </row>
    <row r="21" spans="1:22" x14ac:dyDescent="0.2">
      <c r="A21" t="s">
        <v>15</v>
      </c>
      <c r="B21">
        <v>17</v>
      </c>
      <c r="H21" s="16" t="s">
        <v>182</v>
      </c>
      <c r="I21" s="9">
        <f>VLOOKUP($A$2,OECD!$A$2:$CA$37,29,FALSE)</f>
        <v>7</v>
      </c>
      <c r="J21" s="10">
        <f>VLOOKUP($A$2,OECD!$A$2:$CA$37,28,FALSE)</f>
        <v>0.40323451161384583</v>
      </c>
      <c r="K21" s="11" t="s">
        <v>180</v>
      </c>
      <c r="L21" s="18">
        <f>VLOOKUP($A$2,OECD_sub!$A$39:$AB$74,21,FALSE)</f>
        <v>4</v>
      </c>
      <c r="Q21" s="6"/>
      <c r="S21" s="4"/>
      <c r="V21" s="2"/>
    </row>
    <row r="22" spans="1:22" x14ac:dyDescent="0.2">
      <c r="A22" t="s">
        <v>30</v>
      </c>
      <c r="B22">
        <v>18</v>
      </c>
      <c r="H22" s="16"/>
      <c r="I22" s="9"/>
      <c r="J22" s="10"/>
      <c r="K22" s="11" t="s">
        <v>181</v>
      </c>
      <c r="L22" s="18">
        <f>VLOOKUP($A$2,OECD_sub!$A$39:$AB$74,22,FALSE)</f>
        <v>12</v>
      </c>
      <c r="N22" t="s">
        <v>157</v>
      </c>
      <c r="O22" t="s">
        <v>147</v>
      </c>
      <c r="V22" s="2"/>
    </row>
    <row r="23" spans="1:22" ht="12.75" customHeight="1" x14ac:dyDescent="0.2">
      <c r="A23" t="s">
        <v>3</v>
      </c>
      <c r="B23">
        <v>19</v>
      </c>
      <c r="H23" s="16" t="s">
        <v>185</v>
      </c>
      <c r="I23" s="9">
        <f>VLOOKUP($A$2,OECD!$A$2:$CA$37,23,FALSE)</f>
        <v>18</v>
      </c>
      <c r="J23" s="10">
        <f>VLOOKUP($A$2,OECD!$A$2:$CA$37,22,FALSE)</f>
        <v>0.58284682035446167</v>
      </c>
      <c r="K23" s="11" t="s">
        <v>188</v>
      </c>
      <c r="L23" s="18">
        <f>VLOOKUP($A$2,OECD_sub!$A$39:$AB$74,23,FALSE)</f>
        <v>6</v>
      </c>
      <c r="V23" s="2"/>
    </row>
    <row r="24" spans="1:22" x14ac:dyDescent="0.2">
      <c r="A24" t="s">
        <v>18</v>
      </c>
      <c r="B24">
        <v>20</v>
      </c>
      <c r="H24" s="16"/>
      <c r="I24" s="9"/>
      <c r="J24" s="10"/>
      <c r="K24" s="2" t="s">
        <v>184</v>
      </c>
      <c r="L24" s="18">
        <f>VLOOKUP($A$2,OECD_sub!$A$39:$AB$74,24,FALSE)</f>
        <v>12</v>
      </c>
      <c r="V24" s="2"/>
    </row>
    <row r="25" spans="1:22" x14ac:dyDescent="0.2">
      <c r="A25" t="s">
        <v>8</v>
      </c>
      <c r="B25">
        <v>21</v>
      </c>
      <c r="H25" s="16"/>
      <c r="I25" s="9"/>
      <c r="J25" s="10"/>
      <c r="K25" s="2" t="s">
        <v>183</v>
      </c>
      <c r="L25" s="18">
        <f>VLOOKUP($A$2,OECD_sub!$A$39:$AB$74,25,FALSE)</f>
        <v>30</v>
      </c>
      <c r="V25" s="2"/>
    </row>
    <row r="26" spans="1:22" x14ac:dyDescent="0.2">
      <c r="A26" t="s">
        <v>17</v>
      </c>
      <c r="B26">
        <v>22</v>
      </c>
      <c r="H26" s="17" t="s">
        <v>186</v>
      </c>
      <c r="I26" s="9">
        <f>VLOOKUP($A$2,OECD!$A$2:$CA$37,17,FALSE)</f>
        <v>31</v>
      </c>
      <c r="J26" s="10">
        <f>VLOOKUP($A$2,OECD!$A$2:$CA$37,16,FALSE)</f>
        <v>0.49172636866569519</v>
      </c>
      <c r="K26" s="11" t="s">
        <v>195</v>
      </c>
      <c r="L26" s="18">
        <f>VLOOKUP($A$2,OECD_sub!$A$39:$AB$74,26,FALSE)</f>
        <v>3</v>
      </c>
      <c r="S26" s="8"/>
      <c r="V26" s="2"/>
    </row>
    <row r="27" spans="1:22" x14ac:dyDescent="0.2">
      <c r="A27" s="3" t="s">
        <v>19</v>
      </c>
      <c r="B27" s="3">
        <v>23</v>
      </c>
      <c r="H27" s="17"/>
      <c r="I27" s="9"/>
      <c r="J27" s="10"/>
      <c r="K27" s="11" t="s">
        <v>194</v>
      </c>
      <c r="L27" s="18">
        <f>VLOOKUP($A$2,OECD_sub!$A$39:$AB$74,27,FALSE)</f>
        <v>34</v>
      </c>
      <c r="Q27" s="6"/>
      <c r="V27" s="2"/>
    </row>
    <row r="28" spans="1:22" x14ac:dyDescent="0.2">
      <c r="A28" t="s">
        <v>29</v>
      </c>
      <c r="B28">
        <v>24</v>
      </c>
      <c r="D28" t="s">
        <v>153</v>
      </c>
      <c r="E28" s="4">
        <f>VLOOKUP($A$2,OECD!$A$2:$CA$37,4,FALSE)</f>
        <v>0.4434988796710968</v>
      </c>
      <c r="F28">
        <f>VLOOKUP($A$2,OECD!$A$2:$CA$37,5,FALSE)</f>
        <v>14</v>
      </c>
      <c r="H28" s="17"/>
      <c r="I28" s="9"/>
      <c r="J28" s="10"/>
      <c r="K28" s="11" t="s">
        <v>187</v>
      </c>
      <c r="L28" s="18">
        <f>VLOOKUP($A$2,OECD_sub!$A$39:$AB$74,28,FALSE)</f>
        <v>21</v>
      </c>
      <c r="S28" s="4"/>
      <c r="V28" s="2"/>
    </row>
    <row r="29" spans="1:22" x14ac:dyDescent="0.2">
      <c r="A29" t="s">
        <v>6</v>
      </c>
      <c r="B29">
        <v>25</v>
      </c>
      <c r="D29" t="s">
        <v>154</v>
      </c>
      <c r="E29" s="4">
        <f>VLOOKUP($A$2,OECD!$A$2:$CA$37,6,FALSE)</f>
        <v>0.5561748743057251</v>
      </c>
      <c r="F29">
        <f>VLOOKUP($A$2,OECD!$A$2:$CA$37,7,FALSE)</f>
        <v>14</v>
      </c>
      <c r="H29" s="15"/>
      <c r="I29" s="12"/>
      <c r="J29" s="13"/>
      <c r="K29" s="14"/>
      <c r="L29" s="5"/>
      <c r="S29" s="8"/>
      <c r="V29" s="2"/>
    </row>
    <row r="30" spans="1:22" x14ac:dyDescent="0.2">
      <c r="A30" t="s">
        <v>27</v>
      </c>
      <c r="B30">
        <v>26</v>
      </c>
      <c r="D30" t="s">
        <v>155</v>
      </c>
      <c r="E30" s="4">
        <f>VLOOKUP($A$2,OECD!$A$2:$CA$37,8,FALSE)</f>
        <v>0.50443792343139648</v>
      </c>
      <c r="F30">
        <f>VLOOKUP($A$2,OECD!$A$2:$CA$37,9,FALSE)</f>
        <v>11</v>
      </c>
      <c r="H30" s="15"/>
      <c r="I30" s="12"/>
      <c r="J30" s="13"/>
      <c r="K30" s="5"/>
      <c r="L30" s="5"/>
      <c r="Q30" s="6"/>
      <c r="S30" s="8"/>
      <c r="V30" s="2"/>
    </row>
    <row r="31" spans="1:22" x14ac:dyDescent="0.2">
      <c r="A31" t="s">
        <v>16</v>
      </c>
      <c r="B31">
        <v>27</v>
      </c>
      <c r="D31" t="s">
        <v>156</v>
      </c>
      <c r="E31" s="4">
        <f>VLOOKUP($A$2,OECD!$A$2:$CA$37,10,FALSE)</f>
        <v>0.587646484375</v>
      </c>
      <c r="F31">
        <f>VLOOKUP($A$2,OECD!$A$2:$CA$37,11,FALSE)</f>
        <v>3</v>
      </c>
      <c r="H31" s="15"/>
      <c r="I31" s="12"/>
      <c r="J31" s="13"/>
      <c r="K31" s="5"/>
      <c r="L31" s="5"/>
      <c r="Q31" s="6"/>
      <c r="V31" s="2"/>
    </row>
    <row r="32" spans="1:22" x14ac:dyDescent="0.2">
      <c r="A32" t="s">
        <v>13</v>
      </c>
      <c r="B32">
        <v>28</v>
      </c>
      <c r="I32" s="12"/>
      <c r="J32" s="13"/>
      <c r="V32" s="2"/>
    </row>
    <row r="33" spans="1:22" x14ac:dyDescent="0.2">
      <c r="A33" t="s">
        <v>26</v>
      </c>
      <c r="B33">
        <v>29</v>
      </c>
      <c r="Q33" s="7"/>
      <c r="S33" s="4"/>
      <c r="V33" s="2"/>
    </row>
    <row r="34" spans="1:22" x14ac:dyDescent="0.2">
      <c r="A34" t="s">
        <v>28</v>
      </c>
      <c r="B34">
        <v>30</v>
      </c>
      <c r="V34" s="2"/>
    </row>
    <row r="35" spans="1:22" x14ac:dyDescent="0.2">
      <c r="A35" t="s">
        <v>12</v>
      </c>
      <c r="B35">
        <v>31</v>
      </c>
      <c r="V35" s="2"/>
    </row>
    <row r="36" spans="1:22" x14ac:dyDescent="0.2">
      <c r="A36" t="s">
        <v>20</v>
      </c>
      <c r="B36">
        <v>32</v>
      </c>
      <c r="Q36" s="6"/>
      <c r="S36" s="4"/>
      <c r="V36" s="2"/>
    </row>
    <row r="37" spans="1:22" x14ac:dyDescent="0.2">
      <c r="A37" t="s">
        <v>5</v>
      </c>
      <c r="B37">
        <v>33</v>
      </c>
      <c r="S37" s="8"/>
      <c r="V37" s="2"/>
    </row>
    <row r="38" spans="1:22" x14ac:dyDescent="0.2">
      <c r="A38" t="s">
        <v>22</v>
      </c>
      <c r="B38">
        <v>34</v>
      </c>
      <c r="V38" s="2"/>
    </row>
    <row r="39" spans="1:22" x14ac:dyDescent="0.2">
      <c r="A39" t="s">
        <v>33</v>
      </c>
      <c r="B39">
        <v>35</v>
      </c>
      <c r="S39" s="8"/>
      <c r="V39" s="2"/>
    </row>
  </sheetData>
  <mergeCells count="30">
    <mergeCell ref="I2:I4"/>
    <mergeCell ref="J2:J4"/>
    <mergeCell ref="I5:I7"/>
    <mergeCell ref="I23:I25"/>
    <mergeCell ref="J23:J25"/>
    <mergeCell ref="I8:I9"/>
    <mergeCell ref="I10:I11"/>
    <mergeCell ref="I12:I14"/>
    <mergeCell ref="I15:I17"/>
    <mergeCell ref="I18:I20"/>
    <mergeCell ref="I21:I22"/>
    <mergeCell ref="J15:J17"/>
    <mergeCell ref="J10:J11"/>
    <mergeCell ref="J8:J9"/>
    <mergeCell ref="J5:J7"/>
    <mergeCell ref="J12:J14"/>
    <mergeCell ref="H2:H4"/>
    <mergeCell ref="H5:H7"/>
    <mergeCell ref="H8:H9"/>
    <mergeCell ref="H10:H11"/>
    <mergeCell ref="H12:H14"/>
    <mergeCell ref="H15:H17"/>
    <mergeCell ref="H18:H20"/>
    <mergeCell ref="J18:J20"/>
    <mergeCell ref="H21:H22"/>
    <mergeCell ref="H23:H25"/>
    <mergeCell ref="J21:J22"/>
    <mergeCell ref="H26:H28"/>
    <mergeCell ref="I26:I28"/>
    <mergeCell ref="J26:J28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OECD</vt:lpstr>
      <vt:lpstr>OECD_sub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김윤호</dc:creator>
  <cp:lastModifiedBy>yuno</cp:lastModifiedBy>
  <dcterms:created xsi:type="dcterms:W3CDTF">2018-09-28T05:18:27Z</dcterms:created>
  <dcterms:modified xsi:type="dcterms:W3CDTF">2018-09-28T06:05:15Z</dcterms:modified>
</cp:coreProperties>
</file>